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lio Loris\Documents\III\"/>
    </mc:Choice>
  </mc:AlternateContent>
  <xr:revisionPtr revIDLastSave="0" documentId="13_ncr:1_{28CA54A4-A298-453F-86C9-61D7889D4F37}" xr6:coauthVersionLast="40" xr6:coauthVersionMax="40" xr10:uidLastSave="{00000000-0000-0000-0000-000000000000}"/>
  <bookViews>
    <workbookView xWindow="12135" yWindow="210" windowWidth="16725" windowHeight="16545" xr2:uid="{00000000-000D-0000-FFFF-FFFF00000000}"/>
  </bookViews>
  <sheets>
    <sheet name="Foglio1" sheetId="1" r:id="rId1"/>
    <sheet name="misure vele" sheetId="2" r:id="rId2"/>
    <sheet name="Foglio3" sheetId="3" r:id="rId3"/>
  </sheets>
  <definedNames>
    <definedName name="_xlnm.Print_Area" localSheetId="0">Foglio1!$A$3:$F$50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1" l="1"/>
  <c r="E40" i="1"/>
  <c r="D39" i="1"/>
  <c r="D40" i="1"/>
  <c r="E16" i="1" l="1"/>
  <c r="D23" i="1" l="1"/>
  <c r="D24" i="1"/>
  <c r="D25" i="1"/>
  <c r="D26" i="1"/>
  <c r="E20" i="1"/>
  <c r="D34" i="1"/>
  <c r="D33" i="1"/>
  <c r="D31" i="1"/>
  <c r="D32" i="1"/>
  <c r="D36" i="1"/>
  <c r="F33" i="1" l="1"/>
  <c r="E33" i="1"/>
  <c r="E37" i="1" s="1"/>
  <c r="E25" i="1"/>
  <c r="E44" i="1" s="1"/>
  <c r="F25" i="1"/>
  <c r="E29" i="1" l="1"/>
  <c r="F16" i="1" s="1"/>
</calcChain>
</file>

<file path=xl/sharedStrings.xml><?xml version="1.0" encoding="utf-8"?>
<sst xmlns="http://schemas.openxmlformats.org/spreadsheetml/2006/main" count="62" uniqueCount="56">
  <si>
    <t>Scheda Barca - aggiornato aprile 2010</t>
    <phoneticPr fontId="4" type="noConversion"/>
  </si>
  <si>
    <t>* attenzione tabella fiocchi NON corretta</t>
    <phoneticPr fontId="4" type="noConversion"/>
  </si>
  <si>
    <t>Cantiere</t>
  </si>
  <si>
    <t>Paron</t>
  </si>
  <si>
    <t>Peso a vuoto dell’imbarcazione compresi pajoi</t>
  </si>
  <si>
    <t>Picco escluso allunamento</t>
  </si>
  <si>
    <t>Data rilievo</t>
  </si>
  <si>
    <t>Da tera</t>
  </si>
  <si>
    <t>Misura Vela Maestra:</t>
  </si>
  <si>
    <t>Misura vela di Trinchetta:</t>
  </si>
  <si>
    <t>Misura flocco</t>
  </si>
  <si>
    <t>Base</t>
  </si>
  <si>
    <t>Coefficienti tipologici</t>
  </si>
  <si>
    <t>Bateli a pizzo, Bragozzi</t>
  </si>
  <si>
    <t>Topi e tope</t>
  </si>
  <si>
    <t>Misure scafo</t>
  </si>
  <si>
    <t>Peso Scafo</t>
  </si>
  <si>
    <r>
      <t>C</t>
    </r>
    <r>
      <rPr>
        <sz val="10"/>
        <rFont val="Verdana"/>
      </rPr>
      <t xml:space="preserve"> lunghezza massima al fondo compresa curvatura ed esclusa l’asta di prua</t>
    </r>
  </si>
  <si>
    <r>
      <t>D</t>
    </r>
    <r>
      <rPr>
        <sz val="10"/>
        <rFont val="Verdana"/>
      </rPr>
      <t xml:space="preserve"> larghezza massima al fondo</t>
    </r>
  </si>
  <si>
    <r>
      <t>CT</t>
    </r>
    <r>
      <rPr>
        <sz val="10"/>
        <rFont val="Verdana"/>
      </rPr>
      <t xml:space="preserve"> Coefficiente tipologico</t>
    </r>
  </si>
  <si>
    <t>Da fora - Balumina escluso allunamento</t>
  </si>
  <si>
    <t>Sanpierote e sandoli</t>
  </si>
  <si>
    <t>Flocco 1</t>
  </si>
  <si>
    <t>Flocco 2</t>
  </si>
  <si>
    <t>N.Velico</t>
  </si>
  <si>
    <r>
      <t xml:space="preserve">A </t>
    </r>
    <r>
      <rPr>
        <sz val="10"/>
        <rFont val="Verdana"/>
      </rPr>
      <t>Lunghezza fuori tutto</t>
    </r>
  </si>
  <si>
    <r>
      <t xml:space="preserve">B </t>
    </r>
    <r>
      <rPr>
        <sz val="10"/>
        <rFont val="Verdana"/>
      </rPr>
      <t>larghezza fuori tutto</t>
    </r>
  </si>
  <si>
    <t>Lunghezza massima al fondo compresa asta di prua</t>
  </si>
  <si>
    <t>Base (boma) escluso allunamento</t>
  </si>
  <si>
    <t>Categoria regata:</t>
  </si>
  <si>
    <t>Anno Costruz.</t>
  </si>
  <si>
    <t>Nome Imbarcazione</t>
  </si>
  <si>
    <t>Tipologia Imbarcazione</t>
  </si>
  <si>
    <t>RILEVATORI</t>
  </si>
  <si>
    <t>Larghezza poppa al fondo</t>
  </si>
  <si>
    <t>Distanza larg.massima al fondo dalla prua</t>
  </si>
  <si>
    <t>Diagonale 2</t>
  </si>
  <si>
    <t>Mq.Maestra Diag 2</t>
  </si>
  <si>
    <t>Mq. Trinchetta diag 2</t>
  </si>
  <si>
    <t>Diagonale 1</t>
  </si>
  <si>
    <t>Mq. Trinchetta diag 1</t>
  </si>
  <si>
    <t>Superficie Maestra</t>
  </si>
  <si>
    <t>Superficie Trinchetta</t>
  </si>
  <si>
    <t>Superf. mq. Flocco 1</t>
  </si>
  <si>
    <t>Superfic. mq. Flocco 2</t>
  </si>
  <si>
    <t>Mq.Maestra Diag 1</t>
  </si>
  <si>
    <t xml:space="preserve">Superficie massima Fiocco/Trinchetta calcolato ad 1/3 della Superf. Reale Maestra </t>
  </si>
  <si>
    <t>SVM superficie velica massima calcolata secondo la formula CxDxCT = SVM</t>
  </si>
  <si>
    <t>Superfice massima consentita Maestra. SVM aumentata del 3%</t>
  </si>
  <si>
    <t>Caduta prodiera</t>
  </si>
  <si>
    <t>Balumina</t>
  </si>
  <si>
    <t>A.V.T.</t>
    <phoneticPr fontId="4" type="noConversion"/>
  </si>
  <si>
    <t>Battello a Pizzo</t>
  </si>
  <si>
    <t>Nono Doro</t>
  </si>
  <si>
    <t>Schiavon Attilio e Nino</t>
  </si>
  <si>
    <t>Giancarlo Sambo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</si>
</sst>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2"/>
      <name val="Verdana"/>
      <family val="2"/>
    </font>
    <font>
      <sz val="10"/>
      <name val="Verdana"/>
    </font>
    <font>
      <b/>
      <sz val="10"/>
      <name val="Arial"/>
      <family val="2"/>
    </font>
    <font>
      <sz val="8"/>
      <name val="Arial"/>
    </font>
    <font>
      <b/>
      <sz val="10"/>
      <name val="Verdana"/>
    </font>
    <font>
      <sz val="10"/>
      <color indexed="9"/>
      <name val="Arial"/>
    </font>
    <font>
      <b/>
      <sz val="12"/>
      <name val="Verdana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4"/>
      <name val="Verdana"/>
    </font>
    <font>
      <sz val="10"/>
      <color rgb="FF00B0F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2" fillId="0" borderId="4" xfId="0" applyFont="1" applyBorder="1"/>
    <xf numFmtId="0" fontId="2" fillId="0" borderId="2" xfId="0" applyFont="1" applyBorder="1"/>
    <xf numFmtId="0" fontId="3" fillId="0" borderId="5" xfId="0" applyFont="1" applyBorder="1"/>
    <xf numFmtId="0" fontId="6" fillId="0" borderId="0" xfId="0" applyFont="1"/>
    <xf numFmtId="0" fontId="2" fillId="0" borderId="6" xfId="0" applyFont="1" applyBorder="1"/>
    <xf numFmtId="0" fontId="5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horizontal="center"/>
    </xf>
    <xf numFmtId="0" fontId="2" fillId="0" borderId="10" xfId="0" applyFont="1" applyBorder="1"/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2" fillId="0" borderId="11" xfId="0" applyFont="1" applyBorder="1" applyAlignment="1">
      <alignment wrapText="1"/>
    </xf>
    <xf numFmtId="0" fontId="3" fillId="0" borderId="12" xfId="0" applyFont="1" applyBorder="1"/>
    <xf numFmtId="0" fontId="3" fillId="0" borderId="13" xfId="0" applyFont="1" applyBorder="1"/>
    <xf numFmtId="0" fontId="7" fillId="0" borderId="9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5" fillId="0" borderId="10" xfId="0" applyFont="1" applyBorder="1"/>
    <xf numFmtId="0" fontId="2" fillId="0" borderId="4" xfId="0" applyFont="1" applyBorder="1" applyAlignment="1">
      <alignment wrapText="1"/>
    </xf>
    <xf numFmtId="0" fontId="3" fillId="0" borderId="9" xfId="0" applyFont="1" applyBorder="1"/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7" xfId="0" applyFont="1" applyBorder="1"/>
    <xf numFmtId="0" fontId="3" fillId="2" borderId="17" xfId="0" applyFont="1" applyFill="1" applyBorder="1"/>
    <xf numFmtId="0" fontId="3" fillId="2" borderId="5" xfId="0" applyFont="1" applyFill="1" applyBorder="1"/>
    <xf numFmtId="0" fontId="3" fillId="3" borderId="18" xfId="0" applyFont="1" applyFill="1" applyBorder="1"/>
    <xf numFmtId="0" fontId="3" fillId="3" borderId="17" xfId="0" applyFont="1" applyFill="1" applyBorder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9" fillId="0" borderId="16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0" fontId="7" fillId="0" borderId="19" xfId="0" applyFont="1" applyBorder="1"/>
    <xf numFmtId="0" fontId="7" fillId="0" borderId="11" xfId="0" applyFont="1" applyBorder="1"/>
    <xf numFmtId="0" fontId="7" fillId="0" borderId="20" xfId="0" applyFont="1" applyBorder="1"/>
    <xf numFmtId="0" fontId="2" fillId="0" borderId="4" xfId="0" applyFont="1" applyBorder="1" applyAlignment="1">
      <alignment vertical="center"/>
    </xf>
    <xf numFmtId="0" fontId="3" fillId="4" borderId="5" xfId="0" applyFont="1" applyFill="1" applyBorder="1"/>
    <xf numFmtId="0" fontId="3" fillId="3" borderId="5" xfId="0" applyFont="1" applyFill="1" applyBorder="1"/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20" xfId="0" applyFont="1" applyBorder="1"/>
    <xf numFmtId="0" fontId="3" fillId="0" borderId="23" xfId="0" applyFont="1" applyBorder="1"/>
    <xf numFmtId="0" fontId="2" fillId="0" borderId="20" xfId="0" applyFont="1" applyBorder="1"/>
    <xf numFmtId="0" fontId="3" fillId="3" borderId="23" xfId="0" applyFont="1" applyFill="1" applyBorder="1"/>
    <xf numFmtId="0" fontId="3" fillId="2" borderId="23" xfId="0" applyFont="1" applyFill="1" applyBorder="1"/>
    <xf numFmtId="0" fontId="0" fillId="0" borderId="0" xfId="0" applyAlignment="1">
      <alignment wrapText="1"/>
    </xf>
    <xf numFmtId="0" fontId="3" fillId="2" borderId="24" xfId="0" applyFont="1" applyFill="1" applyBorder="1"/>
    <xf numFmtId="0" fontId="7" fillId="0" borderId="25" xfId="0" applyFont="1" applyBorder="1"/>
    <xf numFmtId="0" fontId="0" fillId="0" borderId="26" xfId="0" applyBorder="1"/>
    <xf numFmtId="0" fontId="0" fillId="0" borderId="27" xfId="0" applyBorder="1"/>
    <xf numFmtId="2" fontId="0" fillId="0" borderId="0" xfId="0" applyNumberFormat="1"/>
    <xf numFmtId="0" fontId="3" fillId="0" borderId="27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2" fontId="12" fillId="0" borderId="3" xfId="0" applyNumberFormat="1" applyFont="1" applyBorder="1"/>
    <xf numFmtId="0" fontId="0" fillId="0" borderId="0" xfId="0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3" borderId="24" xfId="0" applyFont="1" applyFill="1" applyBorder="1"/>
    <xf numFmtId="0" fontId="3" fillId="3" borderId="28" xfId="0" applyFont="1" applyFill="1" applyBorder="1"/>
    <xf numFmtId="0" fontId="2" fillId="0" borderId="29" xfId="0" applyFont="1" applyBorder="1"/>
    <xf numFmtId="0" fontId="3" fillId="3" borderId="7" xfId="0" applyFont="1" applyFill="1" applyBorder="1"/>
    <xf numFmtId="0" fontId="0" fillId="2" borderId="13" xfId="0" applyFill="1" applyBorder="1"/>
    <xf numFmtId="0" fontId="3" fillId="4" borderId="24" xfId="0" applyFont="1" applyFill="1" applyBorder="1"/>
    <xf numFmtId="0" fontId="3" fillId="0" borderId="24" xfId="0" applyFont="1" applyBorder="1"/>
    <xf numFmtId="0" fontId="0" fillId="0" borderId="0" xfId="0" applyAlignment="1">
      <alignment vertical="top" wrapText="1"/>
    </xf>
    <xf numFmtId="0" fontId="13" fillId="0" borderId="0" xfId="0" applyFont="1" applyAlignment="1">
      <alignment horizontal="left"/>
    </xf>
    <xf numFmtId="164" fontId="2" fillId="0" borderId="39" xfId="0" quotePrefix="1" applyNumberFormat="1" applyFont="1" applyBorder="1" applyAlignment="1">
      <alignment horizontal="left"/>
    </xf>
    <xf numFmtId="164" fontId="2" fillId="0" borderId="40" xfId="0" applyNumberFormat="1" applyFont="1" applyBorder="1" applyAlignment="1">
      <alignment horizontal="left"/>
    </xf>
    <xf numFmtId="164" fontId="2" fillId="0" borderId="22" xfId="0" applyNumberFormat="1" applyFont="1" applyBorder="1" applyAlignment="1">
      <alignment horizontal="left"/>
    </xf>
    <xf numFmtId="0" fontId="2" fillId="0" borderId="41" xfId="0" applyFont="1" applyBorder="1"/>
    <xf numFmtId="0" fontId="2" fillId="0" borderId="42" xfId="0" applyFont="1" applyBorder="1"/>
    <xf numFmtId="2" fontId="8" fillId="4" borderId="33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2" fontId="3" fillId="4" borderId="19" xfId="0" applyNumberFormat="1" applyFont="1" applyFill="1" applyBorder="1" applyAlignment="1">
      <alignment horizontal="center" vertical="center"/>
    </xf>
    <xf numFmtId="0" fontId="0" fillId="0" borderId="31" xfId="0" applyBorder="1"/>
    <xf numFmtId="0" fontId="0" fillId="0" borderId="31" xfId="0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7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2" fontId="3" fillId="3" borderId="31" xfId="0" applyNumberFormat="1" applyFont="1" applyFill="1" applyBorder="1" applyAlignment="1">
      <alignment horizontal="center" vertical="center"/>
    </xf>
    <xf numFmtId="2" fontId="3" fillId="3" borderId="19" xfId="0" applyNumberFormat="1" applyFont="1" applyFill="1" applyBorder="1" applyAlignment="1">
      <alignment horizontal="center" vertical="center"/>
    </xf>
    <xf numFmtId="2" fontId="3" fillId="3" borderId="32" xfId="0" applyNumberFormat="1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2" fontId="8" fillId="3" borderId="33" xfId="0" applyNumberFormat="1" applyFont="1" applyFill="1" applyBorder="1" applyAlignment="1">
      <alignment horizontal="center"/>
    </xf>
    <xf numFmtId="2" fontId="8" fillId="3" borderId="35" xfId="0" applyNumberFormat="1" applyFont="1" applyFill="1" applyBorder="1" applyAlignment="1">
      <alignment horizontal="center"/>
    </xf>
    <xf numFmtId="2" fontId="3" fillId="2" borderId="38" xfId="0" applyNumberFormat="1" applyFont="1" applyFill="1" applyBorder="1" applyAlignment="1">
      <alignment horizontal="center" vertical="center"/>
    </xf>
    <xf numFmtId="2" fontId="8" fillId="2" borderId="33" xfId="0" applyNumberFormat="1" applyFont="1" applyFill="1" applyBorder="1" applyAlignment="1">
      <alignment horizontal="center"/>
    </xf>
    <xf numFmtId="2" fontId="8" fillId="2" borderId="35" xfId="0" applyNumberFormat="1" applyFont="1" applyFill="1" applyBorder="1" applyAlignment="1">
      <alignment horizontal="center"/>
    </xf>
    <xf numFmtId="2" fontId="8" fillId="3" borderId="38" xfId="0" applyNumberFormat="1" applyFont="1" applyFill="1" applyBorder="1" applyAlignment="1">
      <alignment horizontal="center" vertical="center"/>
    </xf>
    <xf numFmtId="2" fontId="8" fillId="3" borderId="31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/>
    <xf numFmtId="0" fontId="2" fillId="0" borderId="1" xfId="0" applyFont="1" applyBorder="1"/>
    <xf numFmtId="0" fontId="0" fillId="0" borderId="30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7" xfId="0" applyBorder="1"/>
    <xf numFmtId="0" fontId="0" fillId="0" borderId="24" xfId="0" applyBorder="1"/>
    <xf numFmtId="0" fontId="3" fillId="0" borderId="19" xfId="0" applyFont="1" applyBorder="1" applyAlignment="1">
      <alignment horizontal="center" vertical="center" wrapText="1"/>
    </xf>
    <xf numFmtId="0" fontId="0" fillId="0" borderId="32" xfId="0" applyBorder="1"/>
    <xf numFmtId="2" fontId="8" fillId="3" borderId="32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7</xdr:row>
      <xdr:rowOff>219075</xdr:rowOff>
    </xdr:from>
    <xdr:to>
      <xdr:col>5</xdr:col>
      <xdr:colOff>1333500</xdr:colOff>
      <xdr:row>10</xdr:row>
      <xdr:rowOff>466725</xdr:rowOff>
    </xdr:to>
    <xdr:pic>
      <xdr:nvPicPr>
        <xdr:cNvPr id="2056" name="Immagine 1" descr="logo avt giallo.jpeg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8450" y="1533525"/>
          <a:ext cx="12763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</xdr:colOff>
      <xdr:row>3</xdr:row>
      <xdr:rowOff>104775</xdr:rowOff>
    </xdr:from>
    <xdr:to>
      <xdr:col>19</xdr:col>
      <xdr:colOff>457200</xdr:colOff>
      <xdr:row>36</xdr:row>
      <xdr:rowOff>152400</xdr:rowOff>
    </xdr:to>
    <xdr:pic>
      <xdr:nvPicPr>
        <xdr:cNvPr id="1047" name="Picture 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0" y="590550"/>
          <a:ext cx="5429250" cy="5391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6</xdr:row>
      <xdr:rowOff>9525</xdr:rowOff>
    </xdr:from>
    <xdr:to>
      <xdr:col>9</xdr:col>
      <xdr:colOff>76200</xdr:colOff>
      <xdr:row>35</xdr:row>
      <xdr:rowOff>152400</xdr:rowOff>
    </xdr:to>
    <xdr:pic>
      <xdr:nvPicPr>
        <xdr:cNvPr id="1048" name="Picture 2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5" y="981075"/>
          <a:ext cx="4791075" cy="4838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571500</xdr:colOff>
      <xdr:row>39</xdr:row>
      <xdr:rowOff>9525</xdr:rowOff>
    </xdr:from>
    <xdr:to>
      <xdr:col>8</xdr:col>
      <xdr:colOff>314325</xdr:colOff>
      <xdr:row>69</xdr:row>
      <xdr:rowOff>133350</xdr:rowOff>
    </xdr:to>
    <xdr:pic>
      <xdr:nvPicPr>
        <xdr:cNvPr id="1049" name="Picture 5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0" y="6324600"/>
          <a:ext cx="4467225" cy="4981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352425</xdr:colOff>
      <xdr:row>39</xdr:row>
      <xdr:rowOff>9525</xdr:rowOff>
    </xdr:from>
    <xdr:to>
      <xdr:col>17</xdr:col>
      <xdr:colOff>476250</xdr:colOff>
      <xdr:row>72</xdr:row>
      <xdr:rowOff>123825</xdr:rowOff>
    </xdr:to>
    <xdr:pic>
      <xdr:nvPicPr>
        <xdr:cNvPr id="1050" name="Picture 6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67375" y="6324600"/>
          <a:ext cx="4848225" cy="5457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50"/>
  <sheetViews>
    <sheetView showGridLines="0" tabSelected="1" topLeftCell="A22" zoomScaleNormal="100" workbookViewId="0">
      <selection activeCell="G37" sqref="G37"/>
    </sheetView>
  </sheetViews>
  <sheetFormatPr defaultColWidth="8.85546875" defaultRowHeight="12.75" x14ac:dyDescent="0.2"/>
  <cols>
    <col min="1" max="1" width="39.7109375" customWidth="1"/>
    <col min="4" max="6" width="20.7109375" customWidth="1"/>
    <col min="7" max="7" width="38.42578125" customWidth="1"/>
  </cols>
  <sheetData>
    <row r="2" spans="1:7" ht="13.5" thickBot="1" x14ac:dyDescent="0.25"/>
    <row r="3" spans="1:7" ht="15.75" thickBot="1" x14ac:dyDescent="0.25">
      <c r="A3" s="20" t="s">
        <v>6</v>
      </c>
      <c r="B3" s="75"/>
      <c r="C3" s="76"/>
      <c r="D3" s="77"/>
      <c r="E3" s="23" t="s">
        <v>24</v>
      </c>
      <c r="F3" s="48">
        <v>369</v>
      </c>
    </row>
    <row r="4" spans="1:7" ht="15.75" thickBot="1" x14ac:dyDescent="0.25">
      <c r="A4" s="21" t="s">
        <v>32</v>
      </c>
      <c r="B4" s="78" t="s">
        <v>52</v>
      </c>
      <c r="C4" s="79"/>
      <c r="D4" s="79"/>
      <c r="E4" s="23" t="s">
        <v>30</v>
      </c>
      <c r="F4" s="47">
        <v>1979</v>
      </c>
    </row>
    <row r="5" spans="1:7" ht="15" x14ac:dyDescent="0.2">
      <c r="A5" s="21" t="s">
        <v>31</v>
      </c>
      <c r="B5" s="114" t="s">
        <v>53</v>
      </c>
      <c r="C5" s="115"/>
      <c r="D5" s="115"/>
      <c r="E5" s="116"/>
      <c r="F5" s="117"/>
    </row>
    <row r="6" spans="1:7" ht="15" x14ac:dyDescent="0.2">
      <c r="A6" s="21" t="s">
        <v>2</v>
      </c>
      <c r="B6" s="118" t="s">
        <v>54</v>
      </c>
      <c r="C6" s="115"/>
      <c r="D6" s="115"/>
      <c r="E6" s="115"/>
      <c r="F6" s="119"/>
    </row>
    <row r="7" spans="1:7" ht="15.75" thickBot="1" x14ac:dyDescent="0.25">
      <c r="A7" s="22" t="s">
        <v>3</v>
      </c>
      <c r="B7" s="120" t="s">
        <v>55</v>
      </c>
      <c r="C7" s="121"/>
      <c r="D7" s="121"/>
      <c r="E7" s="122"/>
      <c r="F7" s="123"/>
    </row>
    <row r="8" spans="1:7" ht="39.75" customHeight="1" thickBot="1" x14ac:dyDescent="0.25">
      <c r="A8" s="56"/>
      <c r="B8" s="57"/>
      <c r="C8" s="57"/>
      <c r="D8" s="57"/>
      <c r="E8" s="57"/>
      <c r="F8" s="58"/>
    </row>
    <row r="9" spans="1:7" ht="18.75" thickBot="1" x14ac:dyDescent="0.3">
      <c r="A9" s="23" t="s">
        <v>16</v>
      </c>
      <c r="E9" s="74" t="s">
        <v>51</v>
      </c>
      <c r="F9" s="4"/>
    </row>
    <row r="10" spans="1:7" ht="26.25" thickBot="1" x14ac:dyDescent="0.25">
      <c r="A10" s="17" t="s">
        <v>4</v>
      </c>
      <c r="B10" s="70">
        <v>800</v>
      </c>
      <c r="E10" s="54" t="s">
        <v>0</v>
      </c>
      <c r="F10" s="4"/>
    </row>
    <row r="11" spans="1:7" ht="41.25" customHeight="1" thickBot="1" x14ac:dyDescent="0.25">
      <c r="A11" s="5"/>
      <c r="E11" s="73" t="s">
        <v>1</v>
      </c>
      <c r="F11" s="4"/>
    </row>
    <row r="12" spans="1:7" ht="15.75" thickBot="1" x14ac:dyDescent="0.25">
      <c r="A12" s="41" t="s">
        <v>15</v>
      </c>
      <c r="E12" s="38"/>
      <c r="F12" s="39"/>
    </row>
    <row r="13" spans="1:7" ht="24.75" customHeight="1" x14ac:dyDescent="0.2">
      <c r="A13" s="24" t="s">
        <v>25</v>
      </c>
      <c r="B13" s="29">
        <v>6.2</v>
      </c>
      <c r="D13" s="38"/>
      <c r="E13" s="124" t="s">
        <v>47</v>
      </c>
      <c r="F13" s="124" t="s">
        <v>46</v>
      </c>
      <c r="G13" s="112"/>
    </row>
    <row r="14" spans="1:7" ht="24.75" customHeight="1" x14ac:dyDescent="0.2">
      <c r="A14" s="16" t="s">
        <v>26</v>
      </c>
      <c r="B14" s="8">
        <v>1.8</v>
      </c>
      <c r="D14" s="64"/>
      <c r="E14" s="84"/>
      <c r="F14" s="84"/>
      <c r="G14" s="113"/>
    </row>
    <row r="15" spans="1:7" ht="30" customHeight="1" thickBot="1" x14ac:dyDescent="0.25">
      <c r="A15" s="15" t="s">
        <v>17</v>
      </c>
      <c r="B15" s="45">
        <v>5.4</v>
      </c>
      <c r="D15" s="65"/>
      <c r="E15" s="125"/>
      <c r="F15" s="125"/>
    </row>
    <row r="16" spans="1:7" ht="27.95" customHeight="1" x14ac:dyDescent="0.2">
      <c r="A16" s="25" t="s">
        <v>27</v>
      </c>
      <c r="B16" s="8">
        <v>5.58</v>
      </c>
      <c r="D16" s="59"/>
      <c r="E16" s="82">
        <f>SUM(B15*B17)*B19</f>
        <v>21.9375</v>
      </c>
      <c r="F16" s="82">
        <f>SUM(E29/3)</f>
        <v>6.0593183060420266</v>
      </c>
    </row>
    <row r="17" spans="1:6" ht="24.75" customHeight="1" x14ac:dyDescent="0.2">
      <c r="A17" s="16" t="s">
        <v>18</v>
      </c>
      <c r="B17" s="45">
        <v>1.25</v>
      </c>
      <c r="D17" s="59"/>
      <c r="E17" s="83"/>
      <c r="F17" s="84"/>
    </row>
    <row r="18" spans="1:6" ht="24.75" customHeight="1" thickBot="1" x14ac:dyDescent="0.25">
      <c r="A18" s="51" t="s">
        <v>35</v>
      </c>
      <c r="B18" s="50"/>
      <c r="D18" s="59"/>
      <c r="E18" s="83"/>
      <c r="F18" s="84"/>
    </row>
    <row r="19" spans="1:6" ht="24.75" customHeight="1" thickBot="1" x14ac:dyDescent="0.25">
      <c r="A19" s="49" t="s">
        <v>19</v>
      </c>
      <c r="B19" s="71">
        <v>3.25</v>
      </c>
      <c r="D19" s="59"/>
      <c r="E19" s="85" t="s">
        <v>48</v>
      </c>
      <c r="F19" s="86"/>
    </row>
    <row r="20" spans="1:6" ht="24.75" customHeight="1" thickBot="1" x14ac:dyDescent="0.25">
      <c r="A20" s="10" t="s">
        <v>34</v>
      </c>
      <c r="B20" s="72"/>
      <c r="D20" s="61"/>
      <c r="E20" s="80">
        <f>SUM(E16*3/100)+E16</f>
        <v>22.595624999999998</v>
      </c>
      <c r="F20" s="81"/>
    </row>
    <row r="21" spans="1:6" ht="20.25" customHeight="1" x14ac:dyDescent="0.2">
      <c r="A21" s="7"/>
      <c r="B21" s="9"/>
      <c r="D21" s="54"/>
      <c r="E21" s="59"/>
      <c r="F21" s="36"/>
    </row>
    <row r="22" spans="1:6" ht="12" customHeight="1" thickBot="1" x14ac:dyDescent="0.25">
      <c r="A22" s="7"/>
      <c r="B22" s="9"/>
      <c r="E22" s="59"/>
      <c r="F22" s="36"/>
    </row>
    <row r="23" spans="1:6" ht="15.75" thickBot="1" x14ac:dyDescent="0.25">
      <c r="A23" s="41" t="s">
        <v>8</v>
      </c>
      <c r="D23" s="9">
        <f>SUM(B24+B26+B27)/2</f>
        <v>9.0250000000000004</v>
      </c>
      <c r="E23" s="59"/>
      <c r="F23" s="27"/>
    </row>
    <row r="24" spans="1:6" ht="19.5" customHeight="1" thickBot="1" x14ac:dyDescent="0.25">
      <c r="A24" s="14" t="s">
        <v>5</v>
      </c>
      <c r="B24" s="33">
        <v>6.13</v>
      </c>
      <c r="D24" s="9">
        <f>SUM(B25+B28+B27)/2</f>
        <v>5.4950000000000001</v>
      </c>
      <c r="E24" s="62" t="s">
        <v>45</v>
      </c>
      <c r="F24" s="60" t="s">
        <v>37</v>
      </c>
    </row>
    <row r="25" spans="1:6" ht="19.5" customHeight="1" x14ac:dyDescent="0.2">
      <c r="A25" s="44" t="s">
        <v>28</v>
      </c>
      <c r="B25" s="46">
        <v>4.66</v>
      </c>
      <c r="D25" s="63">
        <f>SUM(B29+B24+B28)/2</f>
        <v>7.495000000000001</v>
      </c>
      <c r="E25" s="99">
        <f>SQRT(D23*(D23-B24)*(D23-B26)*(D23-B27))+SQRT(D24*(D24-B25)*(D24-B28)*(D24-B27))</f>
        <v>18.044202043639906</v>
      </c>
      <c r="F25" s="100">
        <f>SQRT(D25*(D25-B24)*(D25-B28)*(D25-B29))+SQRT(D26*(D26-B25)*(D26-B29)*(D26-B26))</f>
        <v>18.311707792612253</v>
      </c>
    </row>
    <row r="26" spans="1:6" ht="19.5" customHeight="1" x14ac:dyDescent="0.2">
      <c r="A26" s="6" t="s">
        <v>20</v>
      </c>
      <c r="B26" s="46">
        <v>7.05</v>
      </c>
      <c r="D26" s="63">
        <f>SUM(B26+B25+B29)/2</f>
        <v>9.5549999999999997</v>
      </c>
      <c r="E26" s="83"/>
      <c r="F26" s="99"/>
    </row>
    <row r="27" spans="1:6" ht="19.5" customHeight="1" thickBot="1" x14ac:dyDescent="0.25">
      <c r="A27" s="6" t="s">
        <v>39</v>
      </c>
      <c r="B27" s="46">
        <v>4.87</v>
      </c>
      <c r="D27" s="63"/>
      <c r="E27" s="83"/>
      <c r="F27" s="101"/>
    </row>
    <row r="28" spans="1:6" ht="19.5" customHeight="1" thickBot="1" x14ac:dyDescent="0.25">
      <c r="A28" s="51" t="s">
        <v>7</v>
      </c>
      <c r="B28" s="52">
        <v>1.46</v>
      </c>
      <c r="D28" s="9"/>
      <c r="E28" s="102" t="s">
        <v>41</v>
      </c>
      <c r="F28" s="103"/>
    </row>
    <row r="29" spans="1:6" ht="19.5" customHeight="1" thickBot="1" x14ac:dyDescent="0.3">
      <c r="A29" s="10" t="s">
        <v>36</v>
      </c>
      <c r="B29" s="66">
        <v>7.4</v>
      </c>
      <c r="E29" s="104">
        <f>SUM(E25+F25)/2</f>
        <v>18.17795491812608</v>
      </c>
      <c r="F29" s="105"/>
    </row>
    <row r="30" spans="1:6" ht="40.5" customHeight="1" thickBot="1" x14ac:dyDescent="0.25">
      <c r="A30" s="7"/>
      <c r="F30" s="4"/>
    </row>
    <row r="31" spans="1:6" ht="15.75" thickBot="1" x14ac:dyDescent="0.25">
      <c r="A31" s="41" t="s">
        <v>9</v>
      </c>
      <c r="D31" s="9">
        <f>SUM(B32+B34+B35)/2</f>
        <v>4.9249999999999998</v>
      </c>
      <c r="E31" s="40"/>
      <c r="F31" s="28"/>
    </row>
    <row r="32" spans="1:6" ht="19.5" customHeight="1" x14ac:dyDescent="0.2">
      <c r="A32" s="14" t="s">
        <v>5</v>
      </c>
      <c r="B32" s="30">
        <v>3.43</v>
      </c>
      <c r="D32" s="9">
        <f>SUM(B33+B36+B35)/2</f>
        <v>3.06</v>
      </c>
      <c r="E32" s="26" t="s">
        <v>40</v>
      </c>
      <c r="F32" s="26" t="s">
        <v>38</v>
      </c>
    </row>
    <row r="33" spans="1:6" ht="19.5" customHeight="1" x14ac:dyDescent="0.2">
      <c r="A33" s="6" t="s">
        <v>28</v>
      </c>
      <c r="B33" s="31">
        <v>2.5</v>
      </c>
      <c r="D33" s="63">
        <f>SUM(B32+B37+B36)/2</f>
        <v>4.1550000000000002</v>
      </c>
      <c r="E33" s="106">
        <f>SQRT(D31*(D31-B32)*(D31-B34)*(D31-B35))+SQRT(D32*(D32-B33)*(D32-B36)*(D32-B35))</f>
        <v>5.5457962964150731</v>
      </c>
      <c r="F33" s="106">
        <f>SQRT(D33*(D33-B32)*(D33-B36)*(D33-B37))+SQRT(D34*(D34-B33)*(D34-B37)*(D34-B34))</f>
        <v>5.6013974195272649</v>
      </c>
    </row>
    <row r="34" spans="1:6" ht="19.5" customHeight="1" x14ac:dyDescent="0.2">
      <c r="A34" s="6" t="s">
        <v>20</v>
      </c>
      <c r="B34" s="31">
        <v>3.65</v>
      </c>
      <c r="D34" s="9">
        <f>SUM(B33+B37+B34)/2</f>
        <v>5.09</v>
      </c>
      <c r="E34" s="84"/>
      <c r="F34" s="84"/>
    </row>
    <row r="35" spans="1:6" ht="19.5" customHeight="1" thickBot="1" x14ac:dyDescent="0.25">
      <c r="A35" s="6" t="s">
        <v>39</v>
      </c>
      <c r="B35" s="31">
        <v>2.77</v>
      </c>
      <c r="D35" s="63"/>
      <c r="E35" s="84"/>
      <c r="F35" s="84"/>
    </row>
    <row r="36" spans="1:6" ht="19.5" customHeight="1" thickBot="1" x14ac:dyDescent="0.25">
      <c r="A36" s="51" t="s">
        <v>7</v>
      </c>
      <c r="B36" s="53">
        <v>0.85</v>
      </c>
      <c r="D36" s="9">
        <f>SUM(B37+B33+B34)/2</f>
        <v>5.09</v>
      </c>
      <c r="E36" s="102" t="s">
        <v>42</v>
      </c>
      <c r="F36" s="103"/>
    </row>
    <row r="37" spans="1:6" ht="19.5" customHeight="1" thickBot="1" x14ac:dyDescent="0.3">
      <c r="A37" s="10" t="s">
        <v>36</v>
      </c>
      <c r="B37" s="55">
        <v>4.03</v>
      </c>
      <c r="E37" s="107">
        <f>SUM(E33+F33)/2</f>
        <v>5.573596857971169</v>
      </c>
      <c r="F37" s="108"/>
    </row>
    <row r="38" spans="1:6" ht="40.5" customHeight="1" thickBot="1" x14ac:dyDescent="0.25">
      <c r="A38" s="3"/>
      <c r="F38" s="4"/>
    </row>
    <row r="39" spans="1:6" ht="15.75" thickBot="1" x14ac:dyDescent="0.25">
      <c r="A39" s="42" t="s">
        <v>10</v>
      </c>
      <c r="B39" s="18" t="s">
        <v>22</v>
      </c>
      <c r="C39" s="19" t="s">
        <v>23</v>
      </c>
      <c r="D39" s="128">
        <f>SUM(B40+B41+B42)/2</f>
        <v>5.8149999999999995</v>
      </c>
      <c r="E39" s="13" t="s">
        <v>43</v>
      </c>
      <c r="F39" s="13" t="s">
        <v>44</v>
      </c>
    </row>
    <row r="40" spans="1:6" ht="12.75" customHeight="1" x14ac:dyDescent="0.2">
      <c r="A40" s="14" t="s">
        <v>49</v>
      </c>
      <c r="B40" s="32">
        <v>5.0999999999999996</v>
      </c>
      <c r="C40" s="33">
        <v>3</v>
      </c>
      <c r="D40" s="128">
        <f>SUM(C40+C41+C42)/2</f>
        <v>3.4950000000000001</v>
      </c>
      <c r="E40" s="109">
        <f>SQRT(D39*(D39-B40)*(D39-B41)*(D39-B42))</f>
        <v>4.8374393716484949</v>
      </c>
      <c r="F40" s="109">
        <f>SQRT(D40*(D40-C40)*(D40-C41)*(D40-C42))</f>
        <v>1.8881716737031622</v>
      </c>
    </row>
    <row r="41" spans="1:6" ht="12.75" customHeight="1" x14ac:dyDescent="0.2">
      <c r="A41" s="51" t="s">
        <v>11</v>
      </c>
      <c r="B41" s="67">
        <v>2.33</v>
      </c>
      <c r="C41" s="52">
        <v>1.56</v>
      </c>
      <c r="D41" s="127"/>
      <c r="E41" s="110"/>
      <c r="F41" s="110"/>
    </row>
    <row r="42" spans="1:6" ht="13.5" thickBot="1" x14ac:dyDescent="0.25">
      <c r="A42" s="68" t="s">
        <v>50</v>
      </c>
      <c r="B42" s="69">
        <v>4.2</v>
      </c>
      <c r="C42" s="66">
        <v>2.4300000000000002</v>
      </c>
      <c r="D42" s="127"/>
      <c r="E42" s="126"/>
      <c r="F42" s="111"/>
    </row>
    <row r="43" spans="1:6" ht="30" customHeight="1" thickBot="1" x14ac:dyDescent="0.25">
      <c r="A43" s="3"/>
      <c r="F43" s="4"/>
    </row>
    <row r="44" spans="1:6" ht="18" customHeight="1" thickBot="1" x14ac:dyDescent="0.3">
      <c r="A44" s="23" t="s">
        <v>29</v>
      </c>
      <c r="B44" s="34"/>
      <c r="C44" s="34"/>
      <c r="D44" s="34"/>
      <c r="E44" s="37" t="str">
        <f>IF(E25&lt;1,"CATEGORIA",IF(E25&lt;=15.5,"MARRONE (A)",IF(E25&lt;=18,"VERDE (B)",IF(E25&lt;=21,"GIALLA (C)",IF(E25&lt;=25,"BLU (D)",IF(E25&gt;25,"ARANCIO (E)"))))))</f>
        <v>GIALLA (C)</v>
      </c>
      <c r="F44" s="35"/>
    </row>
    <row r="45" spans="1:6" ht="17.25" customHeight="1" x14ac:dyDescent="0.2">
      <c r="A45" s="3"/>
      <c r="F45" s="4"/>
    </row>
    <row r="46" spans="1:6" ht="13.5" thickBot="1" x14ac:dyDescent="0.25">
      <c r="A46" s="3"/>
      <c r="F46" s="4"/>
    </row>
    <row r="47" spans="1:6" ht="16.5" thickBot="1" x14ac:dyDescent="0.3">
      <c r="A47" s="43" t="s">
        <v>12</v>
      </c>
      <c r="B47" s="1"/>
      <c r="C47" s="1"/>
      <c r="D47" s="87" t="s">
        <v>33</v>
      </c>
      <c r="E47" s="88"/>
      <c r="F47" s="89"/>
    </row>
    <row r="48" spans="1:6" ht="12.75" customHeight="1" x14ac:dyDescent="0.2">
      <c r="A48" s="6" t="s">
        <v>21</v>
      </c>
      <c r="B48" s="2">
        <v>3</v>
      </c>
      <c r="C48" s="1"/>
      <c r="D48" s="90"/>
      <c r="E48" s="91"/>
      <c r="F48" s="92"/>
    </row>
    <row r="49" spans="1:6" ht="12.75" customHeight="1" x14ac:dyDescent="0.2">
      <c r="A49" s="6" t="s">
        <v>14</v>
      </c>
      <c r="B49" s="2">
        <v>3.1</v>
      </c>
      <c r="C49" s="1"/>
      <c r="D49" s="93"/>
      <c r="E49" s="94"/>
      <c r="F49" s="95"/>
    </row>
    <row r="50" spans="1:6" ht="13.5" customHeight="1" thickBot="1" x14ac:dyDescent="0.25">
      <c r="A50" s="10" t="s">
        <v>13</v>
      </c>
      <c r="B50" s="11">
        <v>3.25</v>
      </c>
      <c r="C50" s="12"/>
      <c r="D50" s="96"/>
      <c r="E50" s="97"/>
      <c r="F50" s="98"/>
    </row>
  </sheetData>
  <mergeCells count="24">
    <mergeCell ref="G13:G14"/>
    <mergeCell ref="B5:F5"/>
    <mergeCell ref="B6:F6"/>
    <mergeCell ref="B7:F7"/>
    <mergeCell ref="E13:E15"/>
    <mergeCell ref="F13:F15"/>
    <mergeCell ref="D47:F47"/>
    <mergeCell ref="D48:F50"/>
    <mergeCell ref="E25:E27"/>
    <mergeCell ref="F25:F27"/>
    <mergeCell ref="E28:F28"/>
    <mergeCell ref="E29:F29"/>
    <mergeCell ref="E33:E35"/>
    <mergeCell ref="F33:F35"/>
    <mergeCell ref="E36:F36"/>
    <mergeCell ref="E37:F37"/>
    <mergeCell ref="E40:E42"/>
    <mergeCell ref="F40:F42"/>
    <mergeCell ref="B3:D3"/>
    <mergeCell ref="B4:D4"/>
    <mergeCell ref="E20:F20"/>
    <mergeCell ref="E16:E18"/>
    <mergeCell ref="F16:F18"/>
    <mergeCell ref="E19:F19"/>
  </mergeCells>
  <phoneticPr fontId="4" type="noConversion"/>
  <pageMargins left="0.19" right="0.2" top="0.2" bottom="0.2" header="0.2" footer="0.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78" sqref="E78"/>
    </sheetView>
  </sheetViews>
  <sheetFormatPr defaultColWidth="8.85546875" defaultRowHeight="12.75" x14ac:dyDescent="0.2"/>
  <sheetData/>
  <phoneticPr fontId="4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misure vele</vt:lpstr>
      <vt:lpstr>Foglio3</vt:lpstr>
      <vt:lpstr>Foglio1!Area_stampa</vt:lpstr>
    </vt:vector>
  </TitlesOfParts>
  <Company>TCC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___</dc:creator>
  <cp:lastModifiedBy>Giulio Loris</cp:lastModifiedBy>
  <cp:lastPrinted>2010-04-12T18:28:34Z</cp:lastPrinted>
  <dcterms:created xsi:type="dcterms:W3CDTF">2009-10-26T17:01:50Z</dcterms:created>
  <dcterms:modified xsi:type="dcterms:W3CDTF">2019-02-26T17:22:35Z</dcterms:modified>
</cp:coreProperties>
</file>