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iulio\Documents\III\Regate\"/>
    </mc:Choice>
  </mc:AlternateContent>
  <xr:revisionPtr revIDLastSave="0" documentId="13_ncr:1_{A6BC7ADC-0A77-4B9A-8B8D-460AB940607B}" xr6:coauthVersionLast="46" xr6:coauthVersionMax="46" xr10:uidLastSave="{00000000-0000-0000-0000-000000000000}"/>
  <bookViews>
    <workbookView xWindow="1620" yWindow="510" windowWidth="14355" windowHeight="15090" tabRatio="500" firstSheet="1" activeTab="1" xr2:uid="{00000000-000D-0000-FFFF-FFFF00000000}"/>
  </bookViews>
  <sheets>
    <sheet name="Foglio2" sheetId="2" r:id="rId1"/>
    <sheet name="Reg Presidente" sheetId="5" r:id="rId2"/>
  </sheets>
  <definedNames>
    <definedName name="_xlnm._FilterDatabase" localSheetId="0" hidden="1">Foglio2!$C$6:$J$68</definedName>
    <definedName name="_xlnm._FilterDatabase" localSheetId="1" hidden="1">'Reg Presidente'!$A$7:$H$47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5" l="1"/>
  <c r="H4" i="5"/>
  <c r="H5" i="5"/>
  <c r="H2" i="5"/>
  <c r="F22" i="5"/>
  <c r="H22" i="5" s="1"/>
  <c r="F41" i="5"/>
  <c r="H41" i="5" s="1"/>
  <c r="F21" i="5"/>
  <c r="H21" i="5" s="1"/>
  <c r="H6" i="5" l="1"/>
  <c r="F35" i="5" l="1"/>
  <c r="H35" i="5" s="1"/>
  <c r="F30" i="5"/>
  <c r="H30" i="5" s="1"/>
  <c r="F47" i="5"/>
  <c r="H47" i="5" s="1"/>
  <c r="F46" i="5"/>
  <c r="H46" i="5" s="1"/>
  <c r="F37" i="5"/>
  <c r="H37" i="5" s="1"/>
  <c r="F45" i="5"/>
  <c r="H45" i="5" s="1"/>
  <c r="F44" i="5"/>
  <c r="H44" i="5" s="1"/>
  <c r="F27" i="5"/>
  <c r="H27" i="5" s="1"/>
  <c r="F43" i="5"/>
  <c r="H43" i="5" s="1"/>
  <c r="F26" i="5"/>
  <c r="H26" i="5" s="1"/>
  <c r="F36" i="5"/>
  <c r="H36" i="5" s="1"/>
  <c r="F25" i="5"/>
  <c r="H25" i="5" s="1"/>
  <c r="F17" i="5"/>
  <c r="H17" i="5" s="1"/>
  <c r="F24" i="5"/>
  <c r="H24" i="5" s="1"/>
  <c r="F23" i="5"/>
  <c r="H23" i="5" s="1"/>
  <c r="F16" i="5"/>
  <c r="H16" i="5" s="1"/>
  <c r="F34" i="5"/>
  <c r="H34" i="5" s="1"/>
  <c r="F15" i="5"/>
  <c r="H15" i="5" s="1"/>
  <c r="F42" i="5"/>
  <c r="H42" i="5" s="1"/>
  <c r="F14" i="5"/>
  <c r="H14" i="5" s="1"/>
  <c r="F33" i="5"/>
  <c r="H33" i="5" s="1"/>
  <c r="F13" i="5"/>
  <c r="H13" i="5" s="1"/>
  <c r="F12" i="5"/>
  <c r="H12" i="5" s="1"/>
  <c r="F32" i="5"/>
  <c r="H32" i="5" s="1"/>
  <c r="F31" i="5"/>
  <c r="H31" i="5" s="1"/>
  <c r="F40" i="5"/>
  <c r="H40" i="5" s="1"/>
  <c r="F39" i="5"/>
  <c r="H39" i="5" s="1"/>
  <c r="F20" i="5"/>
  <c r="H20" i="5" s="1"/>
  <c r="F11" i="5"/>
  <c r="H11" i="5" s="1"/>
  <c r="F29" i="5"/>
  <c r="H29" i="5" s="1"/>
  <c r="F10" i="5"/>
  <c r="H10" i="5" s="1"/>
  <c r="F28" i="5"/>
  <c r="H28" i="5" s="1"/>
  <c r="F19" i="5"/>
  <c r="H19" i="5" s="1"/>
  <c r="F9" i="5"/>
  <c r="H9" i="5" s="1"/>
  <c r="O10" i="5"/>
  <c r="F38" i="5"/>
  <c r="H38" i="5" s="1"/>
  <c r="O9" i="5"/>
  <c r="F8" i="5"/>
  <c r="H8" i="5" s="1"/>
  <c r="O8" i="5"/>
  <c r="F18" i="5"/>
  <c r="H18" i="5" s="1"/>
  <c r="E2" i="5"/>
  <c r="G5" i="5" l="1"/>
  <c r="G3" i="5"/>
  <c r="G4" i="5"/>
  <c r="G2" i="5"/>
  <c r="G6" i="5" l="1"/>
  <c r="H67" i="2" l="1"/>
  <c r="J67" i="2" s="1"/>
  <c r="H60" i="2" l="1"/>
  <c r="J60" i="2" s="1"/>
  <c r="H64" i="2"/>
  <c r="J64" i="2" s="1"/>
  <c r="H56" i="2" l="1"/>
  <c r="J56" i="2" s="1"/>
  <c r="H8" i="2" l="1"/>
  <c r="J8" i="2" s="1"/>
  <c r="H68" i="2" l="1"/>
  <c r="J68" i="2" s="1"/>
  <c r="H21" i="2"/>
  <c r="J21" i="2" s="1"/>
  <c r="H35" i="2" l="1"/>
  <c r="J35" i="2" s="1"/>
  <c r="H58" i="2"/>
  <c r="J58" i="2" s="1"/>
  <c r="H65" i="2"/>
  <c r="J65" i="2" s="1"/>
  <c r="H50" i="2"/>
  <c r="J50" i="2" s="1"/>
  <c r="H17" i="2"/>
  <c r="J17" i="2" s="1"/>
  <c r="H66" i="2" l="1"/>
  <c r="J66" i="2" s="1"/>
  <c r="H40" i="2" l="1"/>
  <c r="H38" i="2"/>
  <c r="H10" i="2"/>
  <c r="J10" i="2" s="1"/>
  <c r="H41" i="2"/>
  <c r="J41" i="2" s="1"/>
  <c r="H33" i="2"/>
  <c r="J33" i="2" s="1"/>
  <c r="H44" i="2"/>
  <c r="J44" i="2" s="1"/>
  <c r="H34" i="2"/>
  <c r="J34" i="2" s="1"/>
  <c r="H9" i="2"/>
  <c r="J9" i="2" s="1"/>
  <c r="H16" i="2"/>
  <c r="J16" i="2" s="1"/>
  <c r="H32" i="2"/>
  <c r="J32" i="2" s="1"/>
  <c r="H23" i="2"/>
  <c r="J23" i="2" s="1"/>
  <c r="H22" i="2"/>
  <c r="J22" i="2" s="1"/>
  <c r="H54" i="2"/>
  <c r="J54" i="2" s="1"/>
  <c r="H43" i="2"/>
  <c r="J43" i="2" s="1"/>
  <c r="H30" i="2"/>
  <c r="J30" i="2" s="1"/>
  <c r="H20" i="2"/>
  <c r="J20" i="2" s="1"/>
  <c r="H59" i="2"/>
  <c r="J59" i="2" s="1"/>
  <c r="H27" i="2"/>
  <c r="J27" i="2" s="1"/>
  <c r="H7" i="2"/>
  <c r="J7" i="2" s="1"/>
  <c r="H19" i="2"/>
  <c r="J19" i="2" s="1"/>
  <c r="H11" i="2"/>
  <c r="J11" i="2" s="1"/>
  <c r="H53" i="2"/>
  <c r="J53" i="2" s="1"/>
  <c r="H24" i="2"/>
  <c r="J24" i="2" s="1"/>
  <c r="H46" i="2"/>
  <c r="J46" i="2" s="1"/>
  <c r="H45" i="2"/>
  <c r="J45" i="2" s="1"/>
  <c r="H36" i="2"/>
  <c r="J36" i="2" s="1"/>
  <c r="H52" i="2"/>
  <c r="J52" i="2" s="1"/>
  <c r="H57" i="2"/>
  <c r="J57" i="2" s="1"/>
  <c r="H55" i="2"/>
  <c r="J55" i="2" s="1"/>
  <c r="H48" i="2"/>
  <c r="J48" i="2" s="1"/>
  <c r="H12" i="2"/>
  <c r="J12" i="2" s="1"/>
  <c r="H51" i="2"/>
  <c r="J51" i="2" s="1"/>
  <c r="H62" i="2"/>
  <c r="J62" i="2" s="1"/>
  <c r="H26" i="2"/>
  <c r="J26" i="2" s="1"/>
  <c r="H39" i="2"/>
  <c r="J39" i="2" s="1"/>
  <c r="H29" i="2"/>
  <c r="J29" i="2" s="1"/>
  <c r="H25" i="2"/>
  <c r="J25" i="2" s="1"/>
  <c r="H49" i="2"/>
  <c r="J49" i="2" s="1"/>
  <c r="H15" i="2"/>
  <c r="J15" i="2" s="1"/>
  <c r="H61" i="2"/>
  <c r="J61" i="2" s="1"/>
  <c r="H63" i="2"/>
  <c r="J63" i="2" s="1"/>
  <c r="H47" i="2"/>
  <c r="J47" i="2" s="1"/>
  <c r="H31" i="2"/>
  <c r="J31" i="2" s="1"/>
  <c r="H37" i="2"/>
  <c r="J37" i="2" s="1"/>
  <c r="H13" i="2"/>
  <c r="J13" i="2" s="1"/>
  <c r="H14" i="2"/>
  <c r="J14" i="2" s="1"/>
  <c r="H28" i="2"/>
  <c r="J28" i="2" s="1"/>
  <c r="H18" i="2"/>
  <c r="J18" i="2" s="1"/>
  <c r="H1" i="2"/>
  <c r="J40" i="2"/>
  <c r="J38" i="2"/>
  <c r="Q7" i="2"/>
  <c r="Q8" i="2" s="1"/>
  <c r="Q9" i="2" s="1"/>
  <c r="Q10" i="2" s="1"/>
  <c r="Q11" i="2" s="1"/>
  <c r="Q13" i="2" s="1"/>
  <c r="Q14" i="2" s="1"/>
  <c r="Q15" i="2" s="1"/>
  <c r="Q16" i="2" s="1"/>
  <c r="Q17" i="2" s="1"/>
  <c r="Q18" i="2" s="1"/>
  <c r="Q19" i="2" s="1"/>
  <c r="Q21" i="2" s="1"/>
  <c r="Q22" i="2" s="1"/>
  <c r="Q23" i="2" s="1"/>
  <c r="J4" i="2" l="1"/>
  <c r="J2" i="2"/>
  <c r="J3" i="2"/>
  <c r="J1" i="2"/>
</calcChain>
</file>

<file path=xl/sharedStrings.xml><?xml version="1.0" encoding="utf-8"?>
<sst xmlns="http://schemas.openxmlformats.org/spreadsheetml/2006/main" count="249" uniqueCount="88">
  <si>
    <t>peso</t>
  </si>
  <si>
    <t>Sisa</t>
  </si>
  <si>
    <t>Jonathan</t>
  </si>
  <si>
    <t>El Moro</t>
  </si>
  <si>
    <t>San Zulian</t>
  </si>
  <si>
    <t>Refolada</t>
  </si>
  <si>
    <t>Toga</t>
  </si>
  <si>
    <t>gialla</t>
  </si>
  <si>
    <t>Caprera</t>
  </si>
  <si>
    <t>Marmotta</t>
  </si>
  <si>
    <t>Arzento vivo</t>
  </si>
  <si>
    <t>Amalia</t>
  </si>
  <si>
    <t>Adele</t>
  </si>
  <si>
    <t>Musa</t>
  </si>
  <si>
    <t>Tabasco</t>
  </si>
  <si>
    <t>blu</t>
  </si>
  <si>
    <t>Vento di Venezia</t>
  </si>
  <si>
    <t>Soravento</t>
  </si>
  <si>
    <t>Al Moro</t>
  </si>
  <si>
    <t>Zotolona</t>
  </si>
  <si>
    <t>Artemisia</t>
  </si>
  <si>
    <t>La Piovra</t>
  </si>
  <si>
    <t>Berta</t>
  </si>
  <si>
    <t>marrone</t>
  </si>
  <si>
    <t>Verigola</t>
  </si>
  <si>
    <t>Moretta</t>
  </si>
  <si>
    <t>Volpoca</t>
  </si>
  <si>
    <t>Andrea</t>
  </si>
  <si>
    <t>Purazina</t>
  </si>
  <si>
    <t>Minokuromasanete</t>
  </si>
  <si>
    <t>Paloma</t>
  </si>
  <si>
    <t>Aseo</t>
  </si>
  <si>
    <t>verde</t>
  </si>
  <si>
    <t>Masorin</t>
  </si>
  <si>
    <t>Siora Marisa</t>
  </si>
  <si>
    <t>Luna</t>
  </si>
  <si>
    <t>Silia</t>
  </si>
  <si>
    <t>Rosso Veneziano</t>
  </si>
  <si>
    <t>Vuelvo al sur</t>
  </si>
  <si>
    <t>Sofia</t>
  </si>
  <si>
    <t>Leon</t>
  </si>
  <si>
    <t>Medusa</t>
  </si>
  <si>
    <t>Ciao</t>
  </si>
  <si>
    <t>Baccan</t>
  </si>
  <si>
    <t>Volpina</t>
  </si>
  <si>
    <t>Filipeto</t>
  </si>
  <si>
    <t>Moeca</t>
  </si>
  <si>
    <t>Miranda</t>
  </si>
  <si>
    <t>Dosana</t>
  </si>
  <si>
    <t>Nanà</t>
  </si>
  <si>
    <t>Shuluq</t>
  </si>
  <si>
    <t>Ligeia</t>
  </si>
  <si>
    <t>Calipso</t>
  </si>
  <si>
    <t>Pegaso</t>
  </si>
  <si>
    <t>K</t>
  </si>
  <si>
    <t>n. velico</t>
  </si>
  <si>
    <t>Nome</t>
  </si>
  <si>
    <t>lun fondo</t>
  </si>
  <si>
    <t>vecchia cat</t>
  </si>
  <si>
    <t>Nuova categoria</t>
  </si>
  <si>
    <t>k = Svel(m2) x Lunfondo(m)^2 / peso(Kg)</t>
  </si>
  <si>
    <t>Totali</t>
  </si>
  <si>
    <t>k</t>
  </si>
  <si>
    <t>Galatea</t>
  </si>
  <si>
    <t>Dulcinea</t>
  </si>
  <si>
    <t>Daluba</t>
  </si>
  <si>
    <t>Baacma</t>
  </si>
  <si>
    <t>Alice</t>
  </si>
  <si>
    <t>Co'cola</t>
  </si>
  <si>
    <t>Alba</t>
  </si>
  <si>
    <t>Maravegia</t>
  </si>
  <si>
    <t>Natuzza</t>
  </si>
  <si>
    <t>Pawana</t>
  </si>
  <si>
    <t>Barba Andrea</t>
  </si>
  <si>
    <t>Pesamela</t>
  </si>
  <si>
    <t>sup maestra</t>
  </si>
  <si>
    <t>Sandra</t>
  </si>
  <si>
    <t>Vuelvo al Sur</t>
  </si>
  <si>
    <t>Bacan</t>
  </si>
  <si>
    <t>Arzento Vivo</t>
  </si>
  <si>
    <t>San Luca</t>
  </si>
  <si>
    <t>Piovra</t>
  </si>
  <si>
    <t>Mi ti e Leo</t>
  </si>
  <si>
    <t>Clara</t>
  </si>
  <si>
    <t>Giustina</t>
  </si>
  <si>
    <t>Coefficienti</t>
  </si>
  <si>
    <t>N. totale di sanpierote nella categoria nuova proposta</t>
  </si>
  <si>
    <t>N. totale di sanpierote nella categoria regolamento attuale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</si>
</sst>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\.mm"/>
    <numFmt numFmtId="165" formatCode="0.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i/>
      <sz val="10"/>
      <name val="Verdana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4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0" fontId="0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" fontId="4" fillId="0" borderId="3" xfId="0" applyNumberFormat="1" applyFont="1" applyFill="1" applyBorder="1"/>
    <xf numFmtId="0" fontId="0" fillId="0" borderId="0" xfId="0" applyAlignment="1">
      <alignment horizontal="right"/>
    </xf>
    <xf numFmtId="1" fontId="4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0" xfId="0" applyFill="1" applyBorder="1"/>
    <xf numFmtId="164" fontId="4" fillId="0" borderId="7" xfId="0" applyNumberFormat="1" applyFont="1" applyFill="1" applyBorder="1"/>
    <xf numFmtId="2" fontId="4" fillId="0" borderId="2" xfId="0" applyNumberFormat="1" applyFont="1" applyFill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3" xfId="0" applyNumberFormat="1" applyFont="1" applyBorder="1"/>
    <xf numFmtId="164" fontId="4" fillId="0" borderId="2" xfId="0" applyNumberFormat="1" applyFont="1" applyBorder="1"/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4" borderId="5" xfId="0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</cellXfs>
  <cellStyles count="417">
    <cellStyle name="Collegamento ipertestuale" xfId="45" builtinId="8" hidden="1"/>
    <cellStyle name="Collegamento ipertestuale" xfId="49" builtinId="8" hidden="1"/>
    <cellStyle name="Collegamento ipertestuale" xfId="53" builtinId="8" hidden="1"/>
    <cellStyle name="Collegamento ipertestuale" xfId="57" builtinId="8" hidden="1"/>
    <cellStyle name="Collegamento ipertestuale" xfId="61" builtinId="8" hidden="1"/>
    <cellStyle name="Collegamento ipertestuale" xfId="65" builtinId="8" hidden="1"/>
    <cellStyle name="Collegamento ipertestuale" xfId="69" builtinId="8" hidden="1"/>
    <cellStyle name="Collegamento ipertestuale" xfId="73" builtinId="8" hidden="1"/>
    <cellStyle name="Collegamento ipertestuale" xfId="77" builtinId="8" hidden="1"/>
    <cellStyle name="Collegamento ipertestuale" xfId="81" builtinId="8" hidden="1"/>
    <cellStyle name="Collegamento ipertestuale" xfId="85" builtinId="8" hidden="1"/>
    <cellStyle name="Collegamento ipertestuale" xfId="89" builtinId="8" hidden="1"/>
    <cellStyle name="Collegamento ipertestuale" xfId="93" builtinId="8" hidden="1"/>
    <cellStyle name="Collegamento ipertestuale" xfId="97" builtinId="8" hidden="1"/>
    <cellStyle name="Collegamento ipertestuale" xfId="101" builtinId="8" hidden="1"/>
    <cellStyle name="Collegamento ipertestuale" xfId="105" builtinId="8" hidden="1"/>
    <cellStyle name="Collegamento ipertestuale" xfId="109" builtinId="8" hidden="1"/>
    <cellStyle name="Collegamento ipertestuale" xfId="113" builtinId="8" hidden="1"/>
    <cellStyle name="Collegamento ipertestuale" xfId="117" builtinId="8" hidden="1"/>
    <cellStyle name="Collegamento ipertestuale" xfId="121" builtinId="8" hidden="1"/>
    <cellStyle name="Collegamento ipertestuale" xfId="125" builtinId="8" hidden="1"/>
    <cellStyle name="Collegamento ipertestuale" xfId="129" builtinId="8" hidden="1"/>
    <cellStyle name="Collegamento ipertestuale" xfId="133" builtinId="8" hidden="1"/>
    <cellStyle name="Collegamento ipertestuale" xfId="137" builtinId="8" hidden="1"/>
    <cellStyle name="Collegamento ipertestuale" xfId="141" builtinId="8" hidden="1"/>
    <cellStyle name="Collegamento ipertestuale" xfId="145" builtinId="8" hidden="1"/>
    <cellStyle name="Collegamento ipertestuale" xfId="149" builtinId="8" hidden="1"/>
    <cellStyle name="Collegamento ipertestuale" xfId="153" builtinId="8" hidden="1"/>
    <cellStyle name="Collegamento ipertestuale" xfId="157" builtinId="8" hidden="1"/>
    <cellStyle name="Collegamento ipertestuale" xfId="161" builtinId="8" hidden="1"/>
    <cellStyle name="Collegamento ipertestuale" xfId="165" builtinId="8" hidden="1"/>
    <cellStyle name="Collegamento ipertestuale" xfId="169" builtinId="8" hidden="1"/>
    <cellStyle name="Collegamento ipertestuale" xfId="173" builtinId="8" hidden="1"/>
    <cellStyle name="Collegamento ipertestuale" xfId="177" builtinId="8" hidden="1"/>
    <cellStyle name="Collegamento ipertestuale" xfId="181" builtinId="8" hidden="1"/>
    <cellStyle name="Collegamento ipertestuale" xfId="185" builtinId="8" hidden="1"/>
    <cellStyle name="Collegamento ipertestuale" xfId="189" builtinId="8" hidden="1"/>
    <cellStyle name="Collegamento ipertestuale" xfId="193" builtinId="8" hidden="1"/>
    <cellStyle name="Collegamento ipertestuale" xfId="197" builtinId="8" hidden="1"/>
    <cellStyle name="Collegamento ipertestuale" xfId="201" builtinId="8" hidden="1"/>
    <cellStyle name="Collegamento ipertestuale" xfId="205" builtinId="8" hidden="1"/>
    <cellStyle name="Collegamento ipertestuale" xfId="209" builtinId="8" hidden="1"/>
    <cellStyle name="Collegamento ipertestuale" xfId="213" builtinId="8" hidden="1"/>
    <cellStyle name="Collegamento ipertestuale" xfId="217" builtinId="8" hidden="1"/>
    <cellStyle name="Collegamento ipertestuale" xfId="221" builtinId="8" hidden="1"/>
    <cellStyle name="Collegamento ipertestuale" xfId="225" builtinId="8" hidden="1"/>
    <cellStyle name="Collegamento ipertestuale" xfId="229" builtinId="8" hidden="1"/>
    <cellStyle name="Collegamento ipertestuale" xfId="233" builtinId="8" hidden="1"/>
    <cellStyle name="Collegamento ipertestuale" xfId="237" builtinId="8" hidden="1"/>
    <cellStyle name="Collegamento ipertestuale" xfId="241" builtinId="8" hidden="1"/>
    <cellStyle name="Collegamento ipertestuale" xfId="245" builtinId="8" hidden="1"/>
    <cellStyle name="Collegamento ipertestuale" xfId="249" builtinId="8" hidden="1"/>
    <cellStyle name="Collegamento ipertestuale" xfId="253" builtinId="8" hidden="1"/>
    <cellStyle name="Collegamento ipertestuale" xfId="257" builtinId="8" hidden="1"/>
    <cellStyle name="Collegamento ipertestuale" xfId="261" builtinId="8" hidden="1"/>
    <cellStyle name="Collegamento ipertestuale" xfId="265" builtinId="8" hidden="1"/>
    <cellStyle name="Collegamento ipertestuale" xfId="269" builtinId="8" hidden="1"/>
    <cellStyle name="Collegamento ipertestuale" xfId="273" builtinId="8" hidden="1"/>
    <cellStyle name="Collegamento ipertestuale" xfId="277" builtinId="8" hidden="1"/>
    <cellStyle name="Collegamento ipertestuale" xfId="281" builtinId="8" hidden="1"/>
    <cellStyle name="Collegamento ipertestuale" xfId="285" builtinId="8" hidden="1"/>
    <cellStyle name="Collegamento ipertestuale" xfId="289" builtinId="8" hidden="1"/>
    <cellStyle name="Collegamento ipertestuale" xfId="293" builtinId="8" hidden="1"/>
    <cellStyle name="Collegamento ipertestuale" xfId="297" builtinId="8" hidden="1"/>
    <cellStyle name="Collegamento ipertestuale" xfId="301" builtinId="8" hidden="1"/>
    <cellStyle name="Collegamento ipertestuale" xfId="305" builtinId="8" hidden="1"/>
    <cellStyle name="Collegamento ipertestuale" xfId="309" builtinId="8" hidden="1"/>
    <cellStyle name="Collegamento ipertestuale" xfId="313" builtinId="8" hidden="1"/>
    <cellStyle name="Collegamento ipertestuale" xfId="317" builtinId="8" hidden="1"/>
    <cellStyle name="Collegamento ipertestuale" xfId="321" builtinId="8" hidden="1"/>
    <cellStyle name="Collegamento ipertestuale" xfId="325" builtinId="8" hidden="1"/>
    <cellStyle name="Collegamento ipertestuale" xfId="329" builtinId="8" hidden="1"/>
    <cellStyle name="Collegamento ipertestuale" xfId="333" builtinId="8" hidden="1"/>
    <cellStyle name="Collegamento ipertestuale" xfId="337" builtinId="8" hidden="1"/>
    <cellStyle name="Collegamento ipertestuale" xfId="341" builtinId="8" hidden="1"/>
    <cellStyle name="Collegamento ipertestuale" xfId="345" builtinId="8" hidden="1"/>
    <cellStyle name="Collegamento ipertestuale" xfId="349" builtinId="8" hidden="1"/>
    <cellStyle name="Collegamento ipertestuale" xfId="353" builtinId="8" hidden="1"/>
    <cellStyle name="Collegamento ipertestuale" xfId="357" builtinId="8" hidden="1"/>
    <cellStyle name="Collegamento ipertestuale" xfId="361" builtinId="8" hidden="1"/>
    <cellStyle name="Collegamento ipertestuale" xfId="365" builtinId="8" hidden="1"/>
    <cellStyle name="Collegamento ipertestuale" xfId="369" builtinId="8" hidden="1"/>
    <cellStyle name="Collegamento ipertestuale" xfId="373" builtinId="8" hidden="1"/>
    <cellStyle name="Collegamento ipertestuale" xfId="377" builtinId="8" hidden="1"/>
    <cellStyle name="Collegamento ipertestuale" xfId="381" builtinId="8" hidden="1"/>
    <cellStyle name="Collegamento ipertestuale" xfId="385" builtinId="8" hidden="1"/>
    <cellStyle name="Collegamento ipertestuale" xfId="389" builtinId="8" hidden="1"/>
    <cellStyle name="Collegamento ipertestuale" xfId="393" builtinId="8" hidden="1"/>
    <cellStyle name="Collegamento ipertestuale" xfId="397" builtinId="8" hidden="1"/>
    <cellStyle name="Collegamento ipertestuale" xfId="401" builtinId="8" hidden="1"/>
    <cellStyle name="Collegamento ipertestuale" xfId="405" builtinId="8" hidden="1"/>
    <cellStyle name="Collegamento ipertestuale" xfId="409" builtinId="8" hidden="1"/>
    <cellStyle name="Collegamento ipertestuale" xfId="413" builtinId="8" hidden="1"/>
    <cellStyle name="Collegamento ipertestuale" xfId="415" builtinId="8" hidden="1"/>
    <cellStyle name="Collegamento ipertestuale" xfId="411" builtinId="8" hidden="1"/>
    <cellStyle name="Collegamento ipertestuale" xfId="407" builtinId="8" hidden="1"/>
    <cellStyle name="Collegamento ipertestuale" xfId="403" builtinId="8" hidden="1"/>
    <cellStyle name="Collegamento ipertestuale" xfId="399" builtinId="8" hidden="1"/>
    <cellStyle name="Collegamento ipertestuale" xfId="395" builtinId="8" hidden="1"/>
    <cellStyle name="Collegamento ipertestuale" xfId="391" builtinId="8" hidden="1"/>
    <cellStyle name="Collegamento ipertestuale" xfId="387" builtinId="8" hidden="1"/>
    <cellStyle name="Collegamento ipertestuale" xfId="383" builtinId="8" hidden="1"/>
    <cellStyle name="Collegamento ipertestuale" xfId="379" builtinId="8" hidden="1"/>
    <cellStyle name="Collegamento ipertestuale" xfId="375" builtinId="8" hidden="1"/>
    <cellStyle name="Collegamento ipertestuale" xfId="371" builtinId="8" hidden="1"/>
    <cellStyle name="Collegamento ipertestuale" xfId="367" builtinId="8" hidden="1"/>
    <cellStyle name="Collegamento ipertestuale" xfId="363" builtinId="8" hidden="1"/>
    <cellStyle name="Collegamento ipertestuale" xfId="359" builtinId="8" hidden="1"/>
    <cellStyle name="Collegamento ipertestuale" xfId="355" builtinId="8" hidden="1"/>
    <cellStyle name="Collegamento ipertestuale" xfId="351" builtinId="8" hidden="1"/>
    <cellStyle name="Collegamento ipertestuale" xfId="347" builtinId="8" hidden="1"/>
    <cellStyle name="Collegamento ipertestuale" xfId="343" builtinId="8" hidden="1"/>
    <cellStyle name="Collegamento ipertestuale" xfId="339" builtinId="8" hidden="1"/>
    <cellStyle name="Collegamento ipertestuale" xfId="335" builtinId="8" hidden="1"/>
    <cellStyle name="Collegamento ipertestuale" xfId="331" builtinId="8" hidden="1"/>
    <cellStyle name="Collegamento ipertestuale" xfId="327" builtinId="8" hidden="1"/>
    <cellStyle name="Collegamento ipertestuale" xfId="323" builtinId="8" hidden="1"/>
    <cellStyle name="Collegamento ipertestuale" xfId="319" builtinId="8" hidden="1"/>
    <cellStyle name="Collegamento ipertestuale" xfId="315" builtinId="8" hidden="1"/>
    <cellStyle name="Collegamento ipertestuale" xfId="311" builtinId="8" hidden="1"/>
    <cellStyle name="Collegamento ipertestuale" xfId="307" builtinId="8" hidden="1"/>
    <cellStyle name="Collegamento ipertestuale" xfId="303" builtinId="8" hidden="1"/>
    <cellStyle name="Collegamento ipertestuale" xfId="299" builtinId="8" hidden="1"/>
    <cellStyle name="Collegamento ipertestuale" xfId="295" builtinId="8" hidden="1"/>
    <cellStyle name="Collegamento ipertestuale" xfId="291" builtinId="8" hidden="1"/>
    <cellStyle name="Collegamento ipertestuale" xfId="287" builtinId="8" hidden="1"/>
    <cellStyle name="Collegamento ipertestuale" xfId="283" builtinId="8" hidden="1"/>
    <cellStyle name="Collegamento ipertestuale" xfId="279" builtinId="8" hidden="1"/>
    <cellStyle name="Collegamento ipertestuale" xfId="275" builtinId="8" hidden="1"/>
    <cellStyle name="Collegamento ipertestuale" xfId="271" builtinId="8" hidden="1"/>
    <cellStyle name="Collegamento ipertestuale" xfId="267" builtinId="8" hidden="1"/>
    <cellStyle name="Collegamento ipertestuale" xfId="263" builtinId="8" hidden="1"/>
    <cellStyle name="Collegamento ipertestuale" xfId="259" builtinId="8" hidden="1"/>
    <cellStyle name="Collegamento ipertestuale" xfId="255" builtinId="8" hidden="1"/>
    <cellStyle name="Collegamento ipertestuale" xfId="251" builtinId="8" hidden="1"/>
    <cellStyle name="Collegamento ipertestuale" xfId="247" builtinId="8" hidden="1"/>
    <cellStyle name="Collegamento ipertestuale" xfId="243" builtinId="8" hidden="1"/>
    <cellStyle name="Collegamento ipertestuale" xfId="239" builtinId="8" hidden="1"/>
    <cellStyle name="Collegamento ipertestuale" xfId="235" builtinId="8" hidden="1"/>
    <cellStyle name="Collegamento ipertestuale" xfId="231" builtinId="8" hidden="1"/>
    <cellStyle name="Collegamento ipertestuale" xfId="227" builtinId="8" hidden="1"/>
    <cellStyle name="Collegamento ipertestuale" xfId="223" builtinId="8" hidden="1"/>
    <cellStyle name="Collegamento ipertestuale" xfId="219" builtinId="8" hidden="1"/>
    <cellStyle name="Collegamento ipertestuale" xfId="215" builtinId="8" hidden="1"/>
    <cellStyle name="Collegamento ipertestuale" xfId="211" builtinId="8" hidden="1"/>
    <cellStyle name="Collegamento ipertestuale" xfId="207" builtinId="8" hidden="1"/>
    <cellStyle name="Collegamento ipertestuale" xfId="203" builtinId="8" hidden="1"/>
    <cellStyle name="Collegamento ipertestuale" xfId="199" builtinId="8" hidden="1"/>
    <cellStyle name="Collegamento ipertestuale" xfId="195" builtinId="8" hidden="1"/>
    <cellStyle name="Collegamento ipertestuale" xfId="191" builtinId="8" hidden="1"/>
    <cellStyle name="Collegamento ipertestuale" xfId="187" builtinId="8" hidden="1"/>
    <cellStyle name="Collegamento ipertestuale" xfId="183" builtinId="8" hidden="1"/>
    <cellStyle name="Collegamento ipertestuale" xfId="179" builtinId="8" hidden="1"/>
    <cellStyle name="Collegamento ipertestuale" xfId="175" builtinId="8" hidden="1"/>
    <cellStyle name="Collegamento ipertestuale" xfId="171" builtinId="8" hidden="1"/>
    <cellStyle name="Collegamento ipertestuale" xfId="167" builtinId="8" hidden="1"/>
    <cellStyle name="Collegamento ipertestuale" xfId="163" builtinId="8" hidden="1"/>
    <cellStyle name="Collegamento ipertestuale" xfId="159" builtinId="8" hidden="1"/>
    <cellStyle name="Collegamento ipertestuale" xfId="155" builtinId="8" hidden="1"/>
    <cellStyle name="Collegamento ipertestuale" xfId="151" builtinId="8" hidden="1"/>
    <cellStyle name="Collegamento ipertestuale" xfId="147" builtinId="8" hidden="1"/>
    <cellStyle name="Collegamento ipertestuale" xfId="143" builtinId="8" hidden="1"/>
    <cellStyle name="Collegamento ipertestuale" xfId="139" builtinId="8" hidden="1"/>
    <cellStyle name="Collegamento ipertestuale" xfId="135" builtinId="8" hidden="1"/>
    <cellStyle name="Collegamento ipertestuale" xfId="131" builtinId="8" hidden="1"/>
    <cellStyle name="Collegamento ipertestuale" xfId="127" builtinId="8" hidden="1"/>
    <cellStyle name="Collegamento ipertestuale" xfId="123" builtinId="8" hidden="1"/>
    <cellStyle name="Collegamento ipertestuale" xfId="119" builtinId="8" hidden="1"/>
    <cellStyle name="Collegamento ipertestuale" xfId="115" builtinId="8" hidden="1"/>
    <cellStyle name="Collegamento ipertestuale" xfId="111" builtinId="8" hidden="1"/>
    <cellStyle name="Collegamento ipertestuale" xfId="107" builtinId="8" hidden="1"/>
    <cellStyle name="Collegamento ipertestuale" xfId="103" builtinId="8" hidden="1"/>
    <cellStyle name="Collegamento ipertestuale" xfId="99" builtinId="8" hidden="1"/>
    <cellStyle name="Collegamento ipertestuale" xfId="95" builtinId="8" hidden="1"/>
    <cellStyle name="Collegamento ipertestuale" xfId="91" builtinId="8" hidden="1"/>
    <cellStyle name="Collegamento ipertestuale" xfId="87" builtinId="8" hidden="1"/>
    <cellStyle name="Collegamento ipertestuale" xfId="83" builtinId="8" hidden="1"/>
    <cellStyle name="Collegamento ipertestuale" xfId="79" builtinId="8" hidden="1"/>
    <cellStyle name="Collegamento ipertestuale" xfId="75" builtinId="8" hidden="1"/>
    <cellStyle name="Collegamento ipertestuale" xfId="71" builtinId="8" hidden="1"/>
    <cellStyle name="Collegamento ipertestuale" xfId="67" builtinId="8" hidden="1"/>
    <cellStyle name="Collegamento ipertestuale" xfId="63" builtinId="8" hidden="1"/>
    <cellStyle name="Collegamento ipertestuale" xfId="59" builtinId="8" hidden="1"/>
    <cellStyle name="Collegamento ipertestuale" xfId="55" builtinId="8" hidden="1"/>
    <cellStyle name="Collegamento ipertestuale" xfId="51" builtinId="8" hidden="1"/>
    <cellStyle name="Collegamento ipertestuale" xfId="47" builtinId="8" hidden="1"/>
    <cellStyle name="Collegamento ipertestuale" xfId="43" builtinId="8" hidden="1"/>
    <cellStyle name="Collegamento ipertestuale" xfId="15" builtinId="8" hidden="1"/>
    <cellStyle name="Collegamento ipertestuale" xfId="17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35" builtinId="8" hidden="1"/>
    <cellStyle name="Collegamento ipertestuale" xfId="27" builtinId="8" hidden="1"/>
    <cellStyle name="Collegamento ipertestuale" xfId="19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3" builtinId="8" hidden="1"/>
    <cellStyle name="Collegamento ipertestuale" xfId="5" builtinId="8" hidden="1"/>
    <cellStyle name="Collegamento ipertestuale" xfId="1" builtinId="8" hidden="1"/>
    <cellStyle name="Collegamento ipertestuale visitato" xfId="154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2" builtinId="9" hidden="1"/>
    <cellStyle name="Collegamento ipertestuale visitato" xfId="404" builtinId="9" hidden="1"/>
    <cellStyle name="Collegamento ipertestuale visitato" xfId="396" builtinId="9" hidden="1"/>
    <cellStyle name="Collegamento ipertestuale visitato" xfId="388" builtinId="9" hidden="1"/>
    <cellStyle name="Collegamento ipertestuale visitato" xfId="380" builtinId="9" hidden="1"/>
    <cellStyle name="Collegamento ipertestuale visitato" xfId="372" builtinId="9" hidden="1"/>
    <cellStyle name="Collegamento ipertestuale visitato" xfId="364" builtinId="9" hidden="1"/>
    <cellStyle name="Collegamento ipertestuale visitato" xfId="356" builtinId="9" hidden="1"/>
    <cellStyle name="Collegamento ipertestuale visitato" xfId="348" builtinId="9" hidden="1"/>
    <cellStyle name="Collegamento ipertestuale visitato" xfId="340" builtinId="9" hidden="1"/>
    <cellStyle name="Collegamento ipertestuale visitato" xfId="332" builtinId="9" hidden="1"/>
    <cellStyle name="Collegamento ipertestuale visitato" xfId="324" builtinId="9" hidden="1"/>
    <cellStyle name="Collegamento ipertestuale visitato" xfId="316" builtinId="9" hidden="1"/>
    <cellStyle name="Collegamento ipertestuale visitato" xfId="308" builtinId="9" hidden="1"/>
    <cellStyle name="Collegamento ipertestuale visitato" xfId="300" builtinId="9" hidden="1"/>
    <cellStyle name="Collegamento ipertestuale visitato" xfId="292" builtinId="9" hidden="1"/>
    <cellStyle name="Collegamento ipertestuale visitato" xfId="284" builtinId="9" hidden="1"/>
    <cellStyle name="Collegamento ipertestuale visitato" xfId="276" builtinId="9" hidden="1"/>
    <cellStyle name="Collegamento ipertestuale visitato" xfId="268" builtinId="9" hidden="1"/>
    <cellStyle name="Collegamento ipertestuale visitato" xfId="260" builtinId="9" hidden="1"/>
    <cellStyle name="Collegamento ipertestuale visitato" xfId="252" builtinId="9" hidden="1"/>
    <cellStyle name="Collegamento ipertestuale visitato" xfId="244" builtinId="9" hidden="1"/>
    <cellStyle name="Collegamento ipertestuale visitato" xfId="236" builtinId="9" hidden="1"/>
    <cellStyle name="Collegamento ipertestuale visitato" xfId="228" builtinId="9" hidden="1"/>
    <cellStyle name="Collegamento ipertestuale visitato" xfId="220" builtinId="9" hidden="1"/>
    <cellStyle name="Collegamento ipertestuale visitato" xfId="212" builtinId="9" hidden="1"/>
    <cellStyle name="Collegamento ipertestuale visitato" xfId="204" builtinId="9" hidden="1"/>
    <cellStyle name="Collegamento ipertestuale visitato" xfId="196" builtinId="9" hidden="1"/>
    <cellStyle name="Collegamento ipertestuale visitato" xfId="188" builtinId="9" hidden="1"/>
    <cellStyle name="Collegamento ipertestuale visitato" xfId="180" builtinId="9" hidden="1"/>
    <cellStyle name="Collegamento ipertestuale visitato" xfId="172" builtinId="9" hidden="1"/>
    <cellStyle name="Collegamento ipertestuale visitato" xfId="164" builtinId="9" hidden="1"/>
    <cellStyle name="Collegamento ipertestuale visitato" xfId="156" builtinId="9" hidden="1"/>
    <cellStyle name="Collegamento ipertestuale visitato" xfId="66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48" builtinId="9" hidden="1"/>
    <cellStyle name="Collegamento ipertestuale visitato" xfId="132" builtinId="9" hidden="1"/>
    <cellStyle name="Collegamento ipertestuale visitato" xfId="116" builtinId="9" hidden="1"/>
    <cellStyle name="Collegamento ipertestuale visitato" xfId="100" builtinId="9" hidden="1"/>
    <cellStyle name="Collegamento ipertestuale visitato" xfId="84" builtinId="9" hidden="1"/>
    <cellStyle name="Collegamento ipertestuale visitato" xfId="68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52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4" builtinId="9" hidden="1"/>
    <cellStyle name="Collegamento ipertestuale visitato" xfId="6" builtinId="9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68"/>
  <sheetViews>
    <sheetView topLeftCell="A7" workbookViewId="0">
      <selection activeCell="E57" sqref="E57:G57"/>
    </sheetView>
  </sheetViews>
  <sheetFormatPr defaultRowHeight="15.75" x14ac:dyDescent="0.25"/>
  <cols>
    <col min="4" max="4" width="19.125" customWidth="1"/>
    <col min="5" max="5" width="11.375" customWidth="1"/>
    <col min="8" max="8" width="9.125" bestFit="1" customWidth="1"/>
    <col min="9" max="9" width="11.5" customWidth="1"/>
    <col min="10" max="10" width="14.25" bestFit="1" customWidth="1"/>
    <col min="17" max="17" width="1" customWidth="1"/>
  </cols>
  <sheetData>
    <row r="1" spans="2:24" ht="18.75" x14ac:dyDescent="0.3">
      <c r="C1" s="27" t="s">
        <v>60</v>
      </c>
      <c r="D1" s="28"/>
      <c r="E1" s="29"/>
      <c r="F1" t="s">
        <v>15</v>
      </c>
      <c r="G1" t="s">
        <v>62</v>
      </c>
      <c r="H1" s="14" t="str">
        <f>CONCATENATE("&gt;",H2)</f>
        <v>&gt;1,25</v>
      </c>
      <c r="I1" t="s">
        <v>61</v>
      </c>
      <c r="J1">
        <f>COUNTIF(J$7:J$68,F1)</f>
        <v>15</v>
      </c>
    </row>
    <row r="2" spans="2:24" x14ac:dyDescent="0.25">
      <c r="F2" t="s">
        <v>7</v>
      </c>
      <c r="G2" t="s">
        <v>62</v>
      </c>
      <c r="H2" s="16">
        <v>1.25</v>
      </c>
      <c r="I2" t="s">
        <v>61</v>
      </c>
      <c r="J2">
        <f>COUNTIF(J$7:J$68,F2)</f>
        <v>16</v>
      </c>
    </row>
    <row r="3" spans="2:24" ht="15.6" customHeight="1" x14ac:dyDescent="0.25">
      <c r="F3" t="s">
        <v>32</v>
      </c>
      <c r="G3" t="s">
        <v>62</v>
      </c>
      <c r="H3" s="16">
        <v>1.123</v>
      </c>
      <c r="I3" t="s">
        <v>61</v>
      </c>
      <c r="J3">
        <f>COUNTIF(J$7:J$68,F3)</f>
        <v>15</v>
      </c>
    </row>
    <row r="4" spans="2:24" x14ac:dyDescent="0.25">
      <c r="F4" t="s">
        <v>23</v>
      </c>
      <c r="G4" t="s">
        <v>62</v>
      </c>
      <c r="H4" s="16">
        <v>0.92500000000000004</v>
      </c>
      <c r="I4" t="s">
        <v>61</v>
      </c>
      <c r="J4">
        <f>COUNTIF(J$7:J$68,F4)</f>
        <v>15</v>
      </c>
    </row>
    <row r="5" spans="2:24" x14ac:dyDescent="0.25">
      <c r="I5" s="1"/>
      <c r="R5" s="4"/>
      <c r="S5" s="4"/>
      <c r="T5" s="4"/>
      <c r="U5" s="4"/>
      <c r="V5" s="4"/>
      <c r="W5" s="4"/>
      <c r="X5" s="3"/>
    </row>
    <row r="6" spans="2:24" x14ac:dyDescent="0.25">
      <c r="B6" s="5"/>
      <c r="C6" s="6" t="s">
        <v>55</v>
      </c>
      <c r="D6" s="6" t="s">
        <v>56</v>
      </c>
      <c r="E6" s="6" t="s">
        <v>75</v>
      </c>
      <c r="F6" s="6" t="s">
        <v>57</v>
      </c>
      <c r="G6" s="6" t="s">
        <v>0</v>
      </c>
      <c r="H6" s="6" t="s">
        <v>54</v>
      </c>
      <c r="I6" s="6" t="s">
        <v>58</v>
      </c>
      <c r="J6" s="11" t="s">
        <v>59</v>
      </c>
      <c r="K6" s="6"/>
      <c r="L6" s="6"/>
      <c r="M6" s="6"/>
      <c r="N6" s="6"/>
      <c r="O6" s="6"/>
      <c r="P6" s="6"/>
      <c r="Q6" s="5"/>
    </row>
    <row r="7" spans="2:24" x14ac:dyDescent="0.25">
      <c r="B7" s="5"/>
      <c r="C7" s="13">
        <v>1</v>
      </c>
      <c r="D7" s="12" t="s">
        <v>24</v>
      </c>
      <c r="E7" s="7">
        <v>15.5</v>
      </c>
      <c r="F7" s="8">
        <v>5.3</v>
      </c>
      <c r="G7" s="9">
        <v>385</v>
      </c>
      <c r="H7" s="10">
        <f t="shared" ref="H7:H41" si="0">(E7*F7*F7)/G7</f>
        <v>1.1308961038961036</v>
      </c>
      <c r="I7" s="2" t="s">
        <v>23</v>
      </c>
      <c r="J7" t="str">
        <f t="shared" ref="J7:J41" si="1">IF(H7&lt;=$H$4,"marrone",IF(H7&lt;=$H$3,"verde",IF(H7&lt;=$H$2,"gialla","blu")))</f>
        <v>gialla</v>
      </c>
      <c r="Q7" s="5" t="e">
        <f>#REF!+1</f>
        <v>#REF!</v>
      </c>
    </row>
    <row r="8" spans="2:24" x14ac:dyDescent="0.25">
      <c r="B8" s="5"/>
      <c r="C8" s="13">
        <v>22</v>
      </c>
      <c r="D8" s="12" t="s">
        <v>72</v>
      </c>
      <c r="E8" s="7">
        <v>20</v>
      </c>
      <c r="F8" s="8">
        <v>5.4</v>
      </c>
      <c r="G8" s="9">
        <v>460</v>
      </c>
      <c r="H8" s="10">
        <f t="shared" si="0"/>
        <v>1.2678260869565219</v>
      </c>
      <c r="I8" s="2" t="s">
        <v>7</v>
      </c>
      <c r="J8" t="str">
        <f t="shared" si="1"/>
        <v>blu</v>
      </c>
      <c r="Q8" s="5" t="e">
        <f>#REF!+1</f>
        <v>#REF!</v>
      </c>
    </row>
    <row r="9" spans="2:24" x14ac:dyDescent="0.25">
      <c r="B9" s="5"/>
      <c r="C9" s="13">
        <v>36</v>
      </c>
      <c r="D9" s="12" t="s">
        <v>22</v>
      </c>
      <c r="E9" s="7">
        <v>15.5</v>
      </c>
      <c r="F9" s="8">
        <v>4.7</v>
      </c>
      <c r="G9" s="9">
        <v>306</v>
      </c>
      <c r="H9" s="10">
        <f t="shared" si="0"/>
        <v>1.1189379084967321</v>
      </c>
      <c r="I9" s="2" t="s">
        <v>23</v>
      </c>
      <c r="J9" t="str">
        <f t="shared" si="1"/>
        <v>verde</v>
      </c>
      <c r="Q9" s="5" t="e">
        <f>#REF!+1</f>
        <v>#REF!</v>
      </c>
    </row>
    <row r="10" spans="2:24" x14ac:dyDescent="0.25">
      <c r="B10" s="5"/>
      <c r="C10" s="13">
        <v>55</v>
      </c>
      <c r="D10" s="12" t="s">
        <v>17</v>
      </c>
      <c r="E10" s="7">
        <v>24.25</v>
      </c>
      <c r="F10" s="8">
        <v>5.9</v>
      </c>
      <c r="G10" s="9">
        <v>574</v>
      </c>
      <c r="H10" s="10">
        <f t="shared" si="0"/>
        <v>1.4706315331010456</v>
      </c>
      <c r="I10" s="2" t="s">
        <v>15</v>
      </c>
      <c r="J10" t="str">
        <f t="shared" si="1"/>
        <v>blu</v>
      </c>
      <c r="Q10" s="5" t="e">
        <f t="shared" ref="Q10:Q19" si="2">Q9+1</f>
        <v>#REF!</v>
      </c>
    </row>
    <row r="11" spans="2:24" x14ac:dyDescent="0.25">
      <c r="B11" s="5"/>
      <c r="C11" s="13">
        <v>56</v>
      </c>
      <c r="D11" s="12" t="s">
        <v>1</v>
      </c>
      <c r="E11" s="7">
        <v>21.06</v>
      </c>
      <c r="F11" s="8">
        <v>5.83</v>
      </c>
      <c r="G11" s="9">
        <v>570</v>
      </c>
      <c r="H11" s="10">
        <f t="shared" si="0"/>
        <v>1.2558004105263159</v>
      </c>
      <c r="I11" s="2" t="s">
        <v>7</v>
      </c>
      <c r="J11" t="str">
        <f t="shared" si="1"/>
        <v>blu</v>
      </c>
      <c r="Q11" s="5" t="e">
        <f t="shared" si="2"/>
        <v>#REF!</v>
      </c>
    </row>
    <row r="12" spans="2:24" x14ac:dyDescent="0.25">
      <c r="B12" s="5"/>
      <c r="C12" s="13">
        <v>70</v>
      </c>
      <c r="D12" s="12" t="s">
        <v>2</v>
      </c>
      <c r="E12" s="7">
        <v>19.43</v>
      </c>
      <c r="F12" s="8">
        <v>5.66</v>
      </c>
      <c r="G12" s="9">
        <v>555</v>
      </c>
      <c r="H12" s="10">
        <f t="shared" si="0"/>
        <v>1.121534609009009</v>
      </c>
      <c r="I12" s="2" t="s">
        <v>7</v>
      </c>
      <c r="J12" t="str">
        <f t="shared" si="1"/>
        <v>verde</v>
      </c>
      <c r="Q12" s="5"/>
    </row>
    <row r="13" spans="2:24" x14ac:dyDescent="0.25">
      <c r="B13" s="5"/>
      <c r="C13" s="13">
        <v>78</v>
      </c>
      <c r="D13" s="12" t="s">
        <v>52</v>
      </c>
      <c r="E13" s="7">
        <v>13.7</v>
      </c>
      <c r="F13" s="8">
        <v>4.8</v>
      </c>
      <c r="G13" s="15">
        <v>420</v>
      </c>
      <c r="H13" s="10">
        <f t="shared" si="0"/>
        <v>0.75154285714285707</v>
      </c>
      <c r="I13" s="2" t="s">
        <v>23</v>
      </c>
      <c r="J13" t="str">
        <f t="shared" si="1"/>
        <v>marrone</v>
      </c>
      <c r="Q13" s="5" t="e">
        <f>#REF!+1</f>
        <v>#REF!</v>
      </c>
    </row>
    <row r="14" spans="2:24" x14ac:dyDescent="0.25">
      <c r="B14" s="5"/>
      <c r="C14" s="13">
        <v>80</v>
      </c>
      <c r="D14" s="12" t="s">
        <v>53</v>
      </c>
      <c r="E14" s="7">
        <v>13.7</v>
      </c>
      <c r="F14" s="8">
        <v>4.8</v>
      </c>
      <c r="G14" s="15">
        <v>420</v>
      </c>
      <c r="H14" s="10">
        <f t="shared" si="0"/>
        <v>0.75154285714285707</v>
      </c>
      <c r="I14" s="2" t="s">
        <v>23</v>
      </c>
      <c r="J14" t="str">
        <f t="shared" si="1"/>
        <v>marrone</v>
      </c>
      <c r="Q14" s="5" t="e">
        <f>#REF!+1</f>
        <v>#REF!</v>
      </c>
    </row>
    <row r="15" spans="2:24" x14ac:dyDescent="0.25">
      <c r="B15" s="5"/>
      <c r="C15" s="13">
        <v>125</v>
      </c>
      <c r="D15" s="12" t="s">
        <v>48</v>
      </c>
      <c r="E15" s="7">
        <v>14</v>
      </c>
      <c r="F15" s="8">
        <v>4.6500000000000004</v>
      </c>
      <c r="G15" s="9">
        <v>370</v>
      </c>
      <c r="H15" s="10">
        <f t="shared" si="0"/>
        <v>0.81814864864864889</v>
      </c>
      <c r="I15" s="2" t="s">
        <v>32</v>
      </c>
      <c r="J15" t="str">
        <f t="shared" si="1"/>
        <v>marrone</v>
      </c>
      <c r="Q15" s="5" t="e">
        <f t="shared" si="2"/>
        <v>#REF!</v>
      </c>
    </row>
    <row r="16" spans="2:24" x14ac:dyDescent="0.25">
      <c r="B16" s="5"/>
      <c r="C16" s="13">
        <v>143</v>
      </c>
      <c r="D16" s="12" t="s">
        <v>33</v>
      </c>
      <c r="E16" s="7">
        <v>15.9</v>
      </c>
      <c r="F16" s="8">
        <v>5.6</v>
      </c>
      <c r="G16" s="9">
        <v>379</v>
      </c>
      <c r="H16" s="10">
        <f t="shared" si="0"/>
        <v>1.315630606860158</v>
      </c>
      <c r="I16" s="2" t="s">
        <v>32</v>
      </c>
      <c r="J16" t="str">
        <f t="shared" si="1"/>
        <v>blu</v>
      </c>
      <c r="Q16" s="5" t="e">
        <f t="shared" si="2"/>
        <v>#REF!</v>
      </c>
    </row>
    <row r="17" spans="2:17" x14ac:dyDescent="0.25">
      <c r="B17" s="5"/>
      <c r="C17" s="13">
        <v>157</v>
      </c>
      <c r="D17" s="12" t="s">
        <v>65</v>
      </c>
      <c r="E17" s="7">
        <v>15</v>
      </c>
      <c r="F17" s="8">
        <v>5.0999999999999996</v>
      </c>
      <c r="G17" s="9">
        <v>510</v>
      </c>
      <c r="H17" s="10">
        <f t="shared" si="0"/>
        <v>0.7649999999999999</v>
      </c>
      <c r="I17" s="2" t="s">
        <v>23</v>
      </c>
      <c r="J17" t="str">
        <f t="shared" si="1"/>
        <v>marrone</v>
      </c>
      <c r="Q17" s="5" t="e">
        <f t="shared" si="2"/>
        <v>#REF!</v>
      </c>
    </row>
    <row r="18" spans="2:17" x14ac:dyDescent="0.25">
      <c r="B18" s="5"/>
      <c r="C18" s="13">
        <v>174</v>
      </c>
      <c r="D18" s="12" t="s">
        <v>4</v>
      </c>
      <c r="E18" s="7">
        <v>20.85</v>
      </c>
      <c r="F18" s="8">
        <v>5.9</v>
      </c>
      <c r="G18" s="9">
        <v>446</v>
      </c>
      <c r="H18" s="10">
        <f t="shared" si="0"/>
        <v>1.6273284753363231</v>
      </c>
      <c r="I18" s="2" t="s">
        <v>7</v>
      </c>
      <c r="J18" t="str">
        <f t="shared" si="1"/>
        <v>blu</v>
      </c>
      <c r="Q18" s="5" t="e">
        <f>#REF!+1</f>
        <v>#REF!</v>
      </c>
    </row>
    <row r="19" spans="2:17" x14ac:dyDescent="0.25">
      <c r="B19" s="5"/>
      <c r="C19" s="13">
        <v>181</v>
      </c>
      <c r="D19" s="12" t="s">
        <v>38</v>
      </c>
      <c r="E19" s="7">
        <v>18</v>
      </c>
      <c r="F19" s="8">
        <v>5.29</v>
      </c>
      <c r="G19" s="9">
        <v>440</v>
      </c>
      <c r="H19" s="10">
        <f t="shared" si="0"/>
        <v>1.1448040909090909</v>
      </c>
      <c r="I19" s="2" t="s">
        <v>32</v>
      </c>
      <c r="J19" t="str">
        <f t="shared" si="1"/>
        <v>gialla</v>
      </c>
      <c r="K19" s="5"/>
      <c r="L19" s="5"/>
      <c r="M19" s="5"/>
      <c r="N19" s="5"/>
      <c r="O19" s="5"/>
      <c r="P19" s="5"/>
      <c r="Q19" s="5" t="e">
        <f t="shared" si="2"/>
        <v>#REF!</v>
      </c>
    </row>
    <row r="20" spans="2:17" x14ac:dyDescent="0.25">
      <c r="B20" s="5"/>
      <c r="C20" s="13">
        <v>183</v>
      </c>
      <c r="D20" s="12" t="s">
        <v>36</v>
      </c>
      <c r="E20" s="7">
        <v>17.93</v>
      </c>
      <c r="F20" s="8">
        <v>5.4</v>
      </c>
      <c r="G20" s="9">
        <v>434</v>
      </c>
      <c r="H20" s="10">
        <f t="shared" si="0"/>
        <v>1.2046976958525348</v>
      </c>
      <c r="I20" s="2" t="s">
        <v>32</v>
      </c>
      <c r="J20" t="str">
        <f t="shared" si="1"/>
        <v>gialla</v>
      </c>
      <c r="K20" s="5"/>
      <c r="L20" s="5"/>
      <c r="M20" s="5"/>
      <c r="N20" s="5"/>
      <c r="O20" s="5"/>
      <c r="P20" s="5"/>
      <c r="Q20" s="5"/>
    </row>
    <row r="21" spans="2:17" x14ac:dyDescent="0.25">
      <c r="B21" s="5"/>
      <c r="C21" s="13">
        <v>186</v>
      </c>
      <c r="D21" s="12" t="s">
        <v>64</v>
      </c>
      <c r="E21" s="7">
        <v>13.68</v>
      </c>
      <c r="F21" s="8">
        <v>4.7</v>
      </c>
      <c r="G21" s="9">
        <v>422</v>
      </c>
      <c r="H21" s="10">
        <f t="shared" si="0"/>
        <v>0.71609289099526074</v>
      </c>
      <c r="I21" s="2" t="s">
        <v>23</v>
      </c>
      <c r="J21" t="str">
        <f t="shared" si="1"/>
        <v>marrone</v>
      </c>
      <c r="K21" s="5"/>
      <c r="L21" s="5"/>
      <c r="M21" s="5"/>
      <c r="N21" s="5"/>
      <c r="O21" s="5"/>
      <c r="P21" s="5"/>
      <c r="Q21" s="5" t="e">
        <f>Q19+1</f>
        <v>#REF!</v>
      </c>
    </row>
    <row r="22" spans="2:17" x14ac:dyDescent="0.25">
      <c r="B22" s="5"/>
      <c r="C22" s="13">
        <v>187</v>
      </c>
      <c r="D22" s="12" t="s">
        <v>5</v>
      </c>
      <c r="E22" s="7">
        <v>20.399999999999999</v>
      </c>
      <c r="F22" s="8">
        <v>5.62</v>
      </c>
      <c r="G22" s="9">
        <v>497</v>
      </c>
      <c r="H22" s="10">
        <f t="shared" si="0"/>
        <v>1.2964220523138834</v>
      </c>
      <c r="I22" s="2" t="s">
        <v>7</v>
      </c>
      <c r="J22" t="str">
        <f t="shared" si="1"/>
        <v>blu</v>
      </c>
      <c r="K22" s="5"/>
      <c r="L22" s="5"/>
      <c r="M22" s="5"/>
      <c r="N22" s="5"/>
      <c r="O22" s="5"/>
      <c r="P22" s="5"/>
      <c r="Q22" s="5" t="e">
        <f>#REF!+1</f>
        <v>#REF!</v>
      </c>
    </row>
    <row r="23" spans="2:17" x14ac:dyDescent="0.25">
      <c r="B23" s="5"/>
      <c r="C23" s="13">
        <v>193</v>
      </c>
      <c r="D23" s="12" t="s">
        <v>9</v>
      </c>
      <c r="E23" s="7">
        <v>20.57</v>
      </c>
      <c r="F23" s="8">
        <v>5.58</v>
      </c>
      <c r="G23" s="9">
        <v>495</v>
      </c>
      <c r="H23" s="10">
        <f t="shared" si="0"/>
        <v>1.2938904000000002</v>
      </c>
      <c r="I23" s="2" t="s">
        <v>7</v>
      </c>
      <c r="J23" t="str">
        <f t="shared" si="1"/>
        <v>blu</v>
      </c>
      <c r="K23" s="5"/>
      <c r="L23" s="5"/>
      <c r="M23" s="5"/>
      <c r="N23" s="5"/>
      <c r="O23" s="5"/>
      <c r="P23" s="5"/>
      <c r="Q23" s="5" t="e">
        <f>#REF!+1</f>
        <v>#REF!</v>
      </c>
    </row>
    <row r="24" spans="2:17" x14ac:dyDescent="0.25">
      <c r="C24" s="13">
        <v>201</v>
      </c>
      <c r="D24" s="12" t="s">
        <v>40</v>
      </c>
      <c r="E24" s="7">
        <v>17.73</v>
      </c>
      <c r="F24" s="8">
        <v>5.28</v>
      </c>
      <c r="G24" s="9">
        <v>440</v>
      </c>
      <c r="H24" s="10">
        <f t="shared" si="0"/>
        <v>1.1233728000000001</v>
      </c>
      <c r="I24" s="2" t="s">
        <v>32</v>
      </c>
      <c r="J24" t="str">
        <f t="shared" si="1"/>
        <v>gialla</v>
      </c>
    </row>
    <row r="25" spans="2:17" x14ac:dyDescent="0.25">
      <c r="C25" s="13">
        <v>207</v>
      </c>
      <c r="D25" s="12" t="s">
        <v>46</v>
      </c>
      <c r="E25" s="7">
        <v>16</v>
      </c>
      <c r="F25" s="8">
        <v>5.75</v>
      </c>
      <c r="G25" s="9">
        <v>504</v>
      </c>
      <c r="H25" s="10">
        <f t="shared" si="0"/>
        <v>1.0496031746031746</v>
      </c>
      <c r="I25" s="2" t="s">
        <v>32</v>
      </c>
      <c r="J25" t="str">
        <f t="shared" si="1"/>
        <v>verde</v>
      </c>
    </row>
    <row r="26" spans="2:17" x14ac:dyDescent="0.25">
      <c r="C26" s="13">
        <v>215</v>
      </c>
      <c r="D26" s="12" t="s">
        <v>44</v>
      </c>
      <c r="E26" s="7">
        <v>17</v>
      </c>
      <c r="F26" s="8">
        <v>4.68</v>
      </c>
      <c r="G26" s="9">
        <v>420</v>
      </c>
      <c r="H26" s="10">
        <f t="shared" si="0"/>
        <v>0.88652571428571425</v>
      </c>
      <c r="I26" s="2" t="s">
        <v>32</v>
      </c>
      <c r="J26" t="str">
        <f t="shared" si="1"/>
        <v>marrone</v>
      </c>
    </row>
    <row r="27" spans="2:17" x14ac:dyDescent="0.25">
      <c r="C27" s="13">
        <v>219</v>
      </c>
      <c r="D27" s="12" t="s">
        <v>3</v>
      </c>
      <c r="E27" s="7">
        <v>18.3</v>
      </c>
      <c r="F27" s="8">
        <v>5.46</v>
      </c>
      <c r="G27" s="9">
        <v>455</v>
      </c>
      <c r="H27" s="10">
        <f t="shared" si="0"/>
        <v>1.1990160000000001</v>
      </c>
      <c r="I27" s="2" t="s">
        <v>7</v>
      </c>
      <c r="J27" t="str">
        <f t="shared" si="1"/>
        <v>gialla</v>
      </c>
    </row>
    <row r="28" spans="2:17" x14ac:dyDescent="0.25">
      <c r="C28" s="13">
        <v>220</v>
      </c>
      <c r="D28" s="12" t="s">
        <v>21</v>
      </c>
      <c r="E28" s="7">
        <v>21</v>
      </c>
      <c r="F28" s="8">
        <v>6</v>
      </c>
      <c r="G28" s="9">
        <v>810</v>
      </c>
      <c r="H28" s="10">
        <f t="shared" si="0"/>
        <v>0.93333333333333335</v>
      </c>
      <c r="I28" s="2" t="s">
        <v>15</v>
      </c>
      <c r="J28" t="str">
        <f t="shared" si="1"/>
        <v>verde</v>
      </c>
    </row>
    <row r="29" spans="2:17" x14ac:dyDescent="0.25">
      <c r="C29" s="13">
        <v>222</v>
      </c>
      <c r="D29" s="12" t="s">
        <v>45</v>
      </c>
      <c r="E29" s="7">
        <v>17.39</v>
      </c>
      <c r="F29" s="8">
        <v>4.95</v>
      </c>
      <c r="G29" s="9">
        <v>461</v>
      </c>
      <c r="H29" s="10">
        <f t="shared" si="0"/>
        <v>0.92429170281995665</v>
      </c>
      <c r="I29" s="2" t="s">
        <v>32</v>
      </c>
      <c r="J29" t="str">
        <f t="shared" si="1"/>
        <v>marrone</v>
      </c>
    </row>
    <row r="30" spans="2:17" x14ac:dyDescent="0.25">
      <c r="C30" s="13">
        <v>223</v>
      </c>
      <c r="D30" s="12" t="s">
        <v>35</v>
      </c>
      <c r="E30" s="7">
        <v>17.8</v>
      </c>
      <c r="F30" s="8">
        <v>4.97</v>
      </c>
      <c r="G30" s="9">
        <v>396</v>
      </c>
      <c r="H30" s="10">
        <f t="shared" si="0"/>
        <v>1.1102929797979797</v>
      </c>
      <c r="I30" s="2" t="s">
        <v>32</v>
      </c>
      <c r="J30" t="str">
        <f t="shared" si="1"/>
        <v>verde</v>
      </c>
    </row>
    <row r="31" spans="2:17" x14ac:dyDescent="0.25">
      <c r="C31" s="13">
        <v>225</v>
      </c>
      <c r="D31" s="12" t="s">
        <v>49</v>
      </c>
      <c r="E31" s="7">
        <v>15.27</v>
      </c>
      <c r="F31" s="8">
        <v>4.87</v>
      </c>
      <c r="G31" s="9">
        <v>488</v>
      </c>
      <c r="H31" s="10">
        <f t="shared" si="0"/>
        <v>0.74212512909836081</v>
      </c>
      <c r="I31" s="2" t="s">
        <v>32</v>
      </c>
      <c r="J31" t="str">
        <f t="shared" si="1"/>
        <v>marrone</v>
      </c>
    </row>
    <row r="32" spans="2:17" x14ac:dyDescent="0.25">
      <c r="C32" s="13">
        <v>229</v>
      </c>
      <c r="D32" s="12" t="s">
        <v>6</v>
      </c>
      <c r="E32" s="7">
        <v>20.93</v>
      </c>
      <c r="F32" s="8">
        <v>5.67</v>
      </c>
      <c r="G32" s="9">
        <v>506</v>
      </c>
      <c r="H32" s="10">
        <f t="shared" si="0"/>
        <v>1.329795409090909</v>
      </c>
      <c r="I32" s="2" t="s">
        <v>7</v>
      </c>
      <c r="J32" t="str">
        <f t="shared" si="1"/>
        <v>blu</v>
      </c>
    </row>
    <row r="33" spans="3:10" x14ac:dyDescent="0.25">
      <c r="C33" s="13">
        <v>230</v>
      </c>
      <c r="D33" s="12" t="s">
        <v>19</v>
      </c>
      <c r="E33" s="7">
        <v>22.1</v>
      </c>
      <c r="F33" s="8">
        <v>5.65</v>
      </c>
      <c r="G33" s="9">
        <v>506</v>
      </c>
      <c r="H33" s="10">
        <f t="shared" si="0"/>
        <v>1.3942435770750992</v>
      </c>
      <c r="I33" s="2" t="s">
        <v>15</v>
      </c>
      <c r="J33" t="str">
        <f t="shared" si="1"/>
        <v>blu</v>
      </c>
    </row>
    <row r="34" spans="3:10" x14ac:dyDescent="0.25">
      <c r="C34" s="13">
        <v>235</v>
      </c>
      <c r="D34" s="12" t="s">
        <v>51</v>
      </c>
      <c r="E34" s="7">
        <v>17.010000000000002</v>
      </c>
      <c r="F34" s="8">
        <v>5.35</v>
      </c>
      <c r="G34" s="9">
        <v>370</v>
      </c>
      <c r="H34" s="10">
        <f t="shared" si="0"/>
        <v>1.3158614189189188</v>
      </c>
      <c r="I34" s="2" t="s">
        <v>32</v>
      </c>
      <c r="J34" t="str">
        <f t="shared" si="1"/>
        <v>blu</v>
      </c>
    </row>
    <row r="35" spans="3:10" x14ac:dyDescent="0.25">
      <c r="C35" s="13">
        <v>240</v>
      </c>
      <c r="D35" s="12" t="s">
        <v>8</v>
      </c>
      <c r="E35" s="7">
        <v>20.72</v>
      </c>
      <c r="F35" s="8">
        <v>5.59</v>
      </c>
      <c r="G35" s="9">
        <v>480</v>
      </c>
      <c r="H35" s="10">
        <f t="shared" si="0"/>
        <v>1.3488763166666664</v>
      </c>
      <c r="I35" s="2" t="s">
        <v>7</v>
      </c>
      <c r="J35" t="str">
        <f t="shared" si="1"/>
        <v>blu</v>
      </c>
    </row>
    <row r="36" spans="3:10" x14ac:dyDescent="0.25">
      <c r="C36" s="13">
        <v>241</v>
      </c>
      <c r="D36" s="12" t="s">
        <v>42</v>
      </c>
      <c r="E36" s="7">
        <v>17.27</v>
      </c>
      <c r="F36" s="8">
        <v>5.29</v>
      </c>
      <c r="G36" s="9">
        <v>430</v>
      </c>
      <c r="H36" s="10">
        <f t="shared" si="0"/>
        <v>1.1239195511627909</v>
      </c>
      <c r="I36" s="2" t="s">
        <v>32</v>
      </c>
      <c r="J36" t="str">
        <f t="shared" si="1"/>
        <v>gialla</v>
      </c>
    </row>
    <row r="37" spans="3:10" x14ac:dyDescent="0.25">
      <c r="C37" s="13">
        <v>242</v>
      </c>
      <c r="D37" s="12" t="s">
        <v>50</v>
      </c>
      <c r="E37" s="7">
        <v>17.45</v>
      </c>
      <c r="F37" s="8">
        <v>5.35</v>
      </c>
      <c r="G37" s="9">
        <v>565</v>
      </c>
      <c r="H37" s="10">
        <f t="shared" si="0"/>
        <v>0.8840046460176989</v>
      </c>
      <c r="I37" s="2" t="s">
        <v>32</v>
      </c>
      <c r="J37" t="str">
        <f t="shared" si="1"/>
        <v>marrone</v>
      </c>
    </row>
    <row r="38" spans="3:10" x14ac:dyDescent="0.25">
      <c r="C38" s="13">
        <v>243</v>
      </c>
      <c r="D38" s="12" t="s">
        <v>16</v>
      </c>
      <c r="E38" s="7">
        <v>24.6</v>
      </c>
      <c r="F38" s="8">
        <v>6.04</v>
      </c>
      <c r="G38" s="9">
        <v>565</v>
      </c>
      <c r="H38" s="10">
        <f t="shared" si="0"/>
        <v>1.5884024070796461</v>
      </c>
      <c r="I38" s="2" t="s">
        <v>15</v>
      </c>
      <c r="J38" t="str">
        <f t="shared" si="1"/>
        <v>blu</v>
      </c>
    </row>
    <row r="39" spans="3:10" x14ac:dyDescent="0.25">
      <c r="C39" s="13">
        <v>246</v>
      </c>
      <c r="D39" s="12" t="s">
        <v>29</v>
      </c>
      <c r="E39" s="7">
        <v>15.45</v>
      </c>
      <c r="F39" s="8">
        <v>4.84</v>
      </c>
      <c r="G39" s="9">
        <v>392</v>
      </c>
      <c r="H39" s="10">
        <f t="shared" si="0"/>
        <v>0.92327938775510188</v>
      </c>
      <c r="I39" s="2" t="s">
        <v>23</v>
      </c>
      <c r="J39" t="str">
        <f t="shared" si="1"/>
        <v>marrone</v>
      </c>
    </row>
    <row r="40" spans="3:10" x14ac:dyDescent="0.25">
      <c r="C40" s="13">
        <v>251</v>
      </c>
      <c r="D40" s="12" t="s">
        <v>14</v>
      </c>
      <c r="E40" s="7">
        <v>24.65</v>
      </c>
      <c r="F40" s="8">
        <v>5.92</v>
      </c>
      <c r="G40" s="9">
        <v>540</v>
      </c>
      <c r="H40" s="10">
        <f t="shared" si="0"/>
        <v>1.599803259259259</v>
      </c>
      <c r="I40" s="2" t="s">
        <v>15</v>
      </c>
      <c r="J40" t="str">
        <f t="shared" si="1"/>
        <v>blu</v>
      </c>
    </row>
    <row r="41" spans="3:10" x14ac:dyDescent="0.25">
      <c r="C41" s="13">
        <v>268</v>
      </c>
      <c r="D41" s="12" t="s">
        <v>18</v>
      </c>
      <c r="E41" s="7">
        <v>22.32</v>
      </c>
      <c r="F41" s="8">
        <v>5.53</v>
      </c>
      <c r="G41" s="9">
        <v>498</v>
      </c>
      <c r="H41" s="10">
        <f t="shared" si="0"/>
        <v>1.3706138313253013</v>
      </c>
      <c r="I41" s="2" t="s">
        <v>15</v>
      </c>
      <c r="J41" t="str">
        <f t="shared" si="1"/>
        <v>blu</v>
      </c>
    </row>
    <row r="42" spans="3:10" x14ac:dyDescent="0.25">
      <c r="C42" s="13">
        <v>294</v>
      </c>
      <c r="D42" s="12" t="s">
        <v>70</v>
      </c>
      <c r="E42" s="7">
        <v>17.670000000000002</v>
      </c>
      <c r="F42" s="8">
        <v>5.3</v>
      </c>
      <c r="G42" s="9"/>
      <c r="H42" s="10"/>
      <c r="I42" s="2" t="s">
        <v>7</v>
      </c>
    </row>
    <row r="43" spans="3:10" x14ac:dyDescent="0.25">
      <c r="C43" s="13">
        <v>297</v>
      </c>
      <c r="D43" s="12" t="s">
        <v>34</v>
      </c>
      <c r="E43" s="7">
        <v>17.8</v>
      </c>
      <c r="F43" s="8">
        <v>5.51</v>
      </c>
      <c r="G43" s="9">
        <v>436</v>
      </c>
      <c r="H43" s="10">
        <f t="shared" ref="H43:H68" si="3">(E43*F43*F43)/G43</f>
        <v>1.2394719724770642</v>
      </c>
      <c r="I43" s="2" t="s">
        <v>32</v>
      </c>
      <c r="J43" t="str">
        <f t="shared" ref="J43:J68" si="4">IF(H43&lt;=$H$4,"marrone",IF(H43&lt;=$H$3,"verde",IF(H43&lt;=$H$2,"gialla","blu")))</f>
        <v>gialla</v>
      </c>
    </row>
    <row r="44" spans="3:10" x14ac:dyDescent="0.25">
      <c r="C44" s="13">
        <v>308</v>
      </c>
      <c r="D44" s="12" t="s">
        <v>10</v>
      </c>
      <c r="E44" s="7">
        <v>17.059999999999999</v>
      </c>
      <c r="F44" s="8">
        <v>5.49</v>
      </c>
      <c r="G44" s="9">
        <v>426</v>
      </c>
      <c r="H44" s="10">
        <f t="shared" si="3"/>
        <v>1.2070190281690141</v>
      </c>
      <c r="I44" s="2" t="s">
        <v>7</v>
      </c>
      <c r="J44" t="str">
        <f t="shared" si="4"/>
        <v>gialla</v>
      </c>
    </row>
    <row r="45" spans="3:10" x14ac:dyDescent="0.25">
      <c r="C45" s="13">
        <v>311</v>
      </c>
      <c r="D45" s="12" t="s">
        <v>25</v>
      </c>
      <c r="E45" s="7">
        <v>15.5</v>
      </c>
      <c r="F45" s="8">
        <v>5.18</v>
      </c>
      <c r="G45" s="9">
        <v>375</v>
      </c>
      <c r="H45" s="10">
        <f t="shared" si="3"/>
        <v>1.1090725333333331</v>
      </c>
      <c r="I45" s="2" t="s">
        <v>23</v>
      </c>
      <c r="J45" t="str">
        <f t="shared" si="4"/>
        <v>verde</v>
      </c>
    </row>
    <row r="46" spans="3:10" x14ac:dyDescent="0.25">
      <c r="C46" s="13">
        <v>312</v>
      </c>
      <c r="D46" s="12" t="s">
        <v>41</v>
      </c>
      <c r="E46" s="7">
        <v>14.99</v>
      </c>
      <c r="F46" s="8">
        <v>5.01</v>
      </c>
      <c r="G46" s="9">
        <v>353</v>
      </c>
      <c r="H46" s="10">
        <f t="shared" si="3"/>
        <v>1.065865436260623</v>
      </c>
      <c r="I46" s="2" t="s">
        <v>32</v>
      </c>
      <c r="J46" t="str">
        <f t="shared" si="4"/>
        <v>verde</v>
      </c>
    </row>
    <row r="47" spans="3:10" x14ac:dyDescent="0.25">
      <c r="C47" s="13">
        <v>314</v>
      </c>
      <c r="D47" s="12" t="s">
        <v>31</v>
      </c>
      <c r="E47" s="7">
        <v>14.14</v>
      </c>
      <c r="F47" s="8">
        <v>4.58</v>
      </c>
      <c r="G47" s="9">
        <v>370</v>
      </c>
      <c r="H47" s="10">
        <f t="shared" si="3"/>
        <v>0.80163863783783795</v>
      </c>
      <c r="I47" s="2" t="s">
        <v>23</v>
      </c>
      <c r="J47" t="str">
        <f t="shared" si="4"/>
        <v>marrone</v>
      </c>
    </row>
    <row r="48" spans="3:10" x14ac:dyDescent="0.25">
      <c r="C48" s="13">
        <v>319</v>
      </c>
      <c r="D48" s="12" t="s">
        <v>11</v>
      </c>
      <c r="E48" s="7">
        <v>20.2</v>
      </c>
      <c r="F48" s="8">
        <v>5.95</v>
      </c>
      <c r="G48" s="9">
        <v>590</v>
      </c>
      <c r="H48" s="10">
        <f t="shared" si="3"/>
        <v>1.2120855932203389</v>
      </c>
      <c r="I48" s="2" t="s">
        <v>7</v>
      </c>
      <c r="J48" t="str">
        <f t="shared" si="4"/>
        <v>gialla</v>
      </c>
    </row>
    <row r="49" spans="3:10" x14ac:dyDescent="0.25">
      <c r="C49" s="13">
        <v>326</v>
      </c>
      <c r="D49" s="12" t="s">
        <v>47</v>
      </c>
      <c r="E49" s="7">
        <v>16.25</v>
      </c>
      <c r="F49" s="8">
        <v>5.38</v>
      </c>
      <c r="G49" s="9">
        <v>482</v>
      </c>
      <c r="H49" s="10">
        <f t="shared" si="3"/>
        <v>0.97582261410788385</v>
      </c>
      <c r="I49" s="2" t="s">
        <v>32</v>
      </c>
      <c r="J49" t="str">
        <f t="shared" si="4"/>
        <v>verde</v>
      </c>
    </row>
    <row r="50" spans="3:10" x14ac:dyDescent="0.25">
      <c r="C50" s="13">
        <v>333</v>
      </c>
      <c r="D50" s="12" t="s">
        <v>69</v>
      </c>
      <c r="E50" s="7">
        <v>17.32</v>
      </c>
      <c r="F50" s="8">
        <v>5.12</v>
      </c>
      <c r="G50" s="9">
        <v>436</v>
      </c>
      <c r="H50" s="10">
        <f t="shared" si="3"/>
        <v>1.0413610275229357</v>
      </c>
      <c r="I50" s="2" t="s">
        <v>32</v>
      </c>
      <c r="J50" t="str">
        <f t="shared" si="4"/>
        <v>verde</v>
      </c>
    </row>
    <row r="51" spans="3:10" x14ac:dyDescent="0.25">
      <c r="C51" s="13">
        <v>334</v>
      </c>
      <c r="D51" s="12" t="s">
        <v>27</v>
      </c>
      <c r="E51" s="7">
        <v>14.86</v>
      </c>
      <c r="F51" s="8">
        <v>5.3</v>
      </c>
      <c r="G51" s="9">
        <v>400</v>
      </c>
      <c r="H51" s="10">
        <f t="shared" si="3"/>
        <v>1.0435435</v>
      </c>
      <c r="I51" s="2" t="s">
        <v>23</v>
      </c>
      <c r="J51" t="str">
        <f t="shared" si="4"/>
        <v>verde</v>
      </c>
    </row>
    <row r="52" spans="3:10" x14ac:dyDescent="0.25">
      <c r="C52" s="13">
        <v>336</v>
      </c>
      <c r="D52" s="12" t="s">
        <v>26</v>
      </c>
      <c r="E52" s="7">
        <v>15.5</v>
      </c>
      <c r="F52" s="8">
        <v>5.18</v>
      </c>
      <c r="G52" s="9">
        <v>371</v>
      </c>
      <c r="H52" s="10">
        <f t="shared" si="3"/>
        <v>1.1210301886792451</v>
      </c>
      <c r="I52" s="2" t="s">
        <v>23</v>
      </c>
      <c r="J52" t="str">
        <f t="shared" si="4"/>
        <v>verde</v>
      </c>
    </row>
    <row r="53" spans="3:10" x14ac:dyDescent="0.25">
      <c r="C53" s="13">
        <v>342</v>
      </c>
      <c r="D53" s="12" t="s">
        <v>39</v>
      </c>
      <c r="E53" s="7">
        <v>16.18</v>
      </c>
      <c r="F53" s="8">
        <v>5.42</v>
      </c>
      <c r="G53" s="9">
        <v>412</v>
      </c>
      <c r="H53" s="10">
        <f t="shared" si="3"/>
        <v>1.1536654174757281</v>
      </c>
      <c r="I53" s="2" t="s">
        <v>32</v>
      </c>
      <c r="J53" t="str">
        <f t="shared" si="4"/>
        <v>gialla</v>
      </c>
    </row>
    <row r="54" spans="3:10" x14ac:dyDescent="0.25">
      <c r="C54" s="13">
        <v>346</v>
      </c>
      <c r="D54" s="12" t="s">
        <v>12</v>
      </c>
      <c r="E54" s="7">
        <v>19.600000000000001</v>
      </c>
      <c r="F54" s="8">
        <v>5.68</v>
      </c>
      <c r="G54" s="9">
        <v>486</v>
      </c>
      <c r="H54" s="10">
        <f t="shared" si="3"/>
        <v>1.3011173662551441</v>
      </c>
      <c r="I54" s="2" t="s">
        <v>7</v>
      </c>
      <c r="J54" t="str">
        <f t="shared" si="4"/>
        <v>blu</v>
      </c>
    </row>
    <row r="55" spans="3:10" x14ac:dyDescent="0.25">
      <c r="C55" s="13">
        <v>347</v>
      </c>
      <c r="D55" s="12" t="s">
        <v>43</v>
      </c>
      <c r="E55" s="7">
        <v>15.8</v>
      </c>
      <c r="F55" s="8">
        <v>5.35</v>
      </c>
      <c r="G55" s="9">
        <v>400</v>
      </c>
      <c r="H55" s="10">
        <f t="shared" si="3"/>
        <v>1.13058875</v>
      </c>
      <c r="I55" s="2" t="s">
        <v>32</v>
      </c>
      <c r="J55" t="str">
        <f t="shared" si="4"/>
        <v>gialla</v>
      </c>
    </row>
    <row r="56" spans="3:10" x14ac:dyDescent="0.25">
      <c r="C56" s="13">
        <v>348</v>
      </c>
      <c r="D56" s="12" t="s">
        <v>13</v>
      </c>
      <c r="E56" s="7">
        <v>19.53</v>
      </c>
      <c r="F56" s="8">
        <v>5.5</v>
      </c>
      <c r="G56" s="9">
        <v>512</v>
      </c>
      <c r="H56" s="10">
        <f t="shared" si="3"/>
        <v>1.1538720703125001</v>
      </c>
      <c r="I56" s="2" t="s">
        <v>7</v>
      </c>
      <c r="J56" t="str">
        <f t="shared" si="4"/>
        <v>gialla</v>
      </c>
    </row>
    <row r="57" spans="3:10" x14ac:dyDescent="0.25">
      <c r="C57" s="13">
        <v>348</v>
      </c>
      <c r="D57" s="12" t="s">
        <v>13</v>
      </c>
      <c r="E57" s="7">
        <v>19.53</v>
      </c>
      <c r="F57" s="8">
        <v>5.55</v>
      </c>
      <c r="G57" s="9">
        <v>512</v>
      </c>
      <c r="H57" s="10">
        <f t="shared" si="3"/>
        <v>1.1749469238281252</v>
      </c>
      <c r="I57" s="2" t="s">
        <v>7</v>
      </c>
      <c r="J57" t="str">
        <f t="shared" si="4"/>
        <v>gialla</v>
      </c>
    </row>
    <row r="58" spans="3:10" x14ac:dyDescent="0.25">
      <c r="C58" s="13">
        <v>351</v>
      </c>
      <c r="D58" s="12" t="s">
        <v>66</v>
      </c>
      <c r="E58" s="7">
        <v>17.07</v>
      </c>
      <c r="F58" s="8">
        <v>4.47</v>
      </c>
      <c r="G58" s="9">
        <v>410</v>
      </c>
      <c r="H58" s="10">
        <f t="shared" si="3"/>
        <v>0.83188771463414624</v>
      </c>
      <c r="I58" s="2" t="s">
        <v>23</v>
      </c>
      <c r="J58" t="str">
        <f t="shared" si="4"/>
        <v>marrone</v>
      </c>
    </row>
    <row r="59" spans="3:10" x14ac:dyDescent="0.25">
      <c r="C59" s="13">
        <v>353</v>
      </c>
      <c r="D59" s="12" t="s">
        <v>37</v>
      </c>
      <c r="E59" s="7">
        <v>17.75</v>
      </c>
      <c r="F59" s="8">
        <v>5.27</v>
      </c>
      <c r="G59" s="9">
        <v>420</v>
      </c>
      <c r="H59" s="10">
        <f t="shared" si="3"/>
        <v>1.1737356547619044</v>
      </c>
      <c r="I59" s="2" t="s">
        <v>32</v>
      </c>
      <c r="J59" t="str">
        <f t="shared" si="4"/>
        <v>gialla</v>
      </c>
    </row>
    <row r="60" spans="3:10" x14ac:dyDescent="0.25">
      <c r="C60" s="13">
        <v>354</v>
      </c>
      <c r="D60" s="12" t="s">
        <v>71</v>
      </c>
      <c r="E60" s="7">
        <v>20.63</v>
      </c>
      <c r="F60" s="8">
        <v>6.37</v>
      </c>
      <c r="G60" s="9">
        <v>870</v>
      </c>
      <c r="H60" s="10">
        <f t="shared" si="3"/>
        <v>0.96218557126436766</v>
      </c>
      <c r="I60" s="2" t="s">
        <v>7</v>
      </c>
      <c r="J60" t="str">
        <f t="shared" si="4"/>
        <v>verde</v>
      </c>
    </row>
    <row r="61" spans="3:10" x14ac:dyDescent="0.25">
      <c r="C61" s="13">
        <v>357</v>
      </c>
      <c r="D61" s="12" t="s">
        <v>30</v>
      </c>
      <c r="E61" s="7">
        <v>13.91</v>
      </c>
      <c r="F61" s="8">
        <v>4.68</v>
      </c>
      <c r="G61" s="9">
        <v>370</v>
      </c>
      <c r="H61" s="10">
        <f t="shared" si="3"/>
        <v>0.82341184864864858</v>
      </c>
      <c r="I61" s="2" t="s">
        <v>23</v>
      </c>
      <c r="J61" t="str">
        <f t="shared" si="4"/>
        <v>marrone</v>
      </c>
    </row>
    <row r="62" spans="3:10" x14ac:dyDescent="0.25">
      <c r="C62" s="13">
        <v>358</v>
      </c>
      <c r="D62" s="12" t="s">
        <v>28</v>
      </c>
      <c r="E62" s="7">
        <v>13</v>
      </c>
      <c r="F62" s="8">
        <v>4.43</v>
      </c>
      <c r="G62" s="9">
        <v>300</v>
      </c>
      <c r="H62" s="10">
        <f t="shared" si="3"/>
        <v>0.85041233333333321</v>
      </c>
      <c r="I62" s="2" t="s">
        <v>23</v>
      </c>
      <c r="J62" t="str">
        <f t="shared" si="4"/>
        <v>marrone</v>
      </c>
    </row>
    <row r="63" spans="3:10" x14ac:dyDescent="0.25">
      <c r="C63" s="13">
        <v>361</v>
      </c>
      <c r="D63" s="12" t="s">
        <v>20</v>
      </c>
      <c r="E63" s="7">
        <v>21</v>
      </c>
      <c r="F63" s="8">
        <v>5.8</v>
      </c>
      <c r="G63" s="9">
        <v>626</v>
      </c>
      <c r="H63" s="10">
        <f t="shared" si="3"/>
        <v>1.1284984025559104</v>
      </c>
      <c r="I63" s="2" t="s">
        <v>15</v>
      </c>
      <c r="J63" t="str">
        <f t="shared" si="4"/>
        <v>gialla</v>
      </c>
    </row>
    <row r="64" spans="3:10" x14ac:dyDescent="0.25">
      <c r="C64" s="13">
        <v>364</v>
      </c>
      <c r="D64" s="12" t="s">
        <v>73</v>
      </c>
      <c r="E64" s="7">
        <v>15.18</v>
      </c>
      <c r="F64" s="8">
        <v>5.46</v>
      </c>
      <c r="G64" s="9">
        <v>390</v>
      </c>
      <c r="H64" s="10">
        <f t="shared" si="3"/>
        <v>1.1603592</v>
      </c>
      <c r="I64" s="2" t="s">
        <v>23</v>
      </c>
      <c r="J64" t="str">
        <f t="shared" si="4"/>
        <v>gialla</v>
      </c>
    </row>
    <row r="65" spans="3:10" x14ac:dyDescent="0.25">
      <c r="C65" s="13">
        <v>365</v>
      </c>
      <c r="D65" s="12" t="s">
        <v>67</v>
      </c>
      <c r="E65" s="7">
        <v>15.04</v>
      </c>
      <c r="F65" s="8">
        <v>5.38</v>
      </c>
      <c r="G65" s="9">
        <v>446</v>
      </c>
      <c r="H65" s="10">
        <f t="shared" si="3"/>
        <v>0.97606227802690582</v>
      </c>
      <c r="I65" s="2" t="s">
        <v>23</v>
      </c>
      <c r="J65" t="str">
        <f t="shared" si="4"/>
        <v>verde</v>
      </c>
    </row>
    <row r="66" spans="3:10" x14ac:dyDescent="0.25">
      <c r="C66" s="13">
        <v>368</v>
      </c>
      <c r="D66" s="12" t="s">
        <v>63</v>
      </c>
      <c r="E66" s="7">
        <v>15.5</v>
      </c>
      <c r="F66" s="8">
        <v>5.3</v>
      </c>
      <c r="G66" s="9">
        <v>450</v>
      </c>
      <c r="H66" s="10">
        <f t="shared" si="3"/>
        <v>0.96754444444444432</v>
      </c>
      <c r="I66" s="2" t="s">
        <v>23</v>
      </c>
      <c r="J66" t="str">
        <f t="shared" si="4"/>
        <v>verde</v>
      </c>
    </row>
    <row r="67" spans="3:10" x14ac:dyDescent="0.25">
      <c r="C67" s="13">
        <v>370</v>
      </c>
      <c r="D67" s="12" t="s">
        <v>74</v>
      </c>
      <c r="E67" s="7">
        <v>17.239999999999998</v>
      </c>
      <c r="F67" s="8">
        <v>5.2</v>
      </c>
      <c r="G67" s="9">
        <v>450</v>
      </c>
      <c r="H67" s="10">
        <f t="shared" si="3"/>
        <v>1.0359324444444444</v>
      </c>
      <c r="I67" s="2" t="s">
        <v>32</v>
      </c>
      <c r="J67" t="str">
        <f t="shared" si="4"/>
        <v>verde</v>
      </c>
    </row>
    <row r="68" spans="3:10" x14ac:dyDescent="0.25">
      <c r="C68" s="13">
        <v>371</v>
      </c>
      <c r="D68" s="12" t="s">
        <v>68</v>
      </c>
      <c r="E68" s="7">
        <v>17.04</v>
      </c>
      <c r="F68" s="8">
        <v>5.35</v>
      </c>
      <c r="G68" s="9">
        <v>530</v>
      </c>
      <c r="H68" s="10">
        <f t="shared" si="3"/>
        <v>0.92024037735849029</v>
      </c>
      <c r="I68" s="2" t="s">
        <v>32</v>
      </c>
      <c r="J68" t="str">
        <f t="shared" si="4"/>
        <v>marrone</v>
      </c>
    </row>
  </sheetData>
  <protectedRanges>
    <protectedRange sqref="H2:H4" name="Intervallo1"/>
  </protectedRanges>
  <autoFilter ref="C6:J68" xr:uid="{79CE7C89-2976-4E81-8E49-7ECAFC962141}">
    <sortState xmlns:xlrd2="http://schemas.microsoft.com/office/spreadsheetml/2017/richdata2" ref="C7:J68">
      <sortCondition ref="C6:C68"/>
    </sortState>
  </autoFilter>
  <mergeCells count="1">
    <mergeCell ref="C1:E1"/>
  </mergeCells>
  <printOptions horizontalCentered="1" verticalCentered="1"/>
  <pageMargins left="0" right="0" top="0.19685039370078741" bottom="0.35433070866141736" header="0" footer="0"/>
  <pageSetup paperSize="9" scale="6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20EC-9341-44BB-978F-28EA616460CC}">
  <sheetPr>
    <pageSetUpPr fitToPage="1"/>
  </sheetPr>
  <dimension ref="A1:V47"/>
  <sheetViews>
    <sheetView tabSelected="1" workbookViewId="0">
      <selection activeCell="H14" sqref="H14"/>
    </sheetView>
  </sheetViews>
  <sheetFormatPr defaultRowHeight="15.75" x14ac:dyDescent="0.25"/>
  <cols>
    <col min="2" max="2" width="19.125" customWidth="1"/>
    <col min="3" max="3" width="11.375" customWidth="1"/>
    <col min="5" max="5" width="10.125" customWidth="1"/>
    <col min="6" max="6" width="9.125" bestFit="1" customWidth="1"/>
    <col min="7" max="7" width="14.375" customWidth="1"/>
    <col min="8" max="8" width="18.125" customWidth="1"/>
    <col min="9" max="9" width="18.375" customWidth="1"/>
    <col min="15" max="15" width="1" customWidth="1"/>
  </cols>
  <sheetData>
    <row r="1" spans="1:22" ht="63" x14ac:dyDescent="0.25">
      <c r="A1" s="35" t="s">
        <v>60</v>
      </c>
      <c r="B1" s="36"/>
      <c r="C1" s="36"/>
      <c r="D1" s="37"/>
      <c r="E1" s="38" t="s">
        <v>85</v>
      </c>
      <c r="G1" s="39" t="s">
        <v>86</v>
      </c>
      <c r="H1" s="39" t="s">
        <v>87</v>
      </c>
    </row>
    <row r="2" spans="1:22" x14ac:dyDescent="0.25">
      <c r="C2" s="30" t="s">
        <v>15</v>
      </c>
      <c r="D2" s="31" t="s">
        <v>62</v>
      </c>
      <c r="E2" s="32" t="str">
        <f>CONCATENATE("&gt;",E3)</f>
        <v>&gt;1,23</v>
      </c>
      <c r="F2" s="31" t="s">
        <v>61</v>
      </c>
      <c r="G2" s="31">
        <f>COUNTIF(H$8:H$47,C2)</f>
        <v>10</v>
      </c>
      <c r="H2" s="33">
        <f>COUNTIF(G$8:G$47,C2)</f>
        <v>4</v>
      </c>
    </row>
    <row r="3" spans="1:22" x14ac:dyDescent="0.25">
      <c r="C3" s="30" t="s">
        <v>7</v>
      </c>
      <c r="D3" s="31" t="s">
        <v>62</v>
      </c>
      <c r="E3" s="34">
        <v>1.23</v>
      </c>
      <c r="F3" s="31" t="s">
        <v>61</v>
      </c>
      <c r="G3" s="31">
        <f>COUNTIF(H$8:H$47,C3)</f>
        <v>10</v>
      </c>
      <c r="H3" s="33">
        <f>COUNTIF(G$8:G$47,C3)</f>
        <v>8</v>
      </c>
    </row>
    <row r="4" spans="1:22" ht="15.6" customHeight="1" x14ac:dyDescent="0.25">
      <c r="C4" s="30" t="s">
        <v>32</v>
      </c>
      <c r="D4" s="31" t="s">
        <v>62</v>
      </c>
      <c r="E4" s="34">
        <v>1.0820000000000001</v>
      </c>
      <c r="F4" s="31" t="s">
        <v>61</v>
      </c>
      <c r="G4" s="31">
        <f>COUNTIF(H$8:H$47,C4)</f>
        <v>10</v>
      </c>
      <c r="H4" s="33">
        <f>COUNTIF(G$8:G$47,C4)</f>
        <v>14</v>
      </c>
    </row>
    <row r="5" spans="1:22" x14ac:dyDescent="0.25">
      <c r="C5" s="30" t="s">
        <v>23</v>
      </c>
      <c r="D5" s="31" t="s">
        <v>62</v>
      </c>
      <c r="E5" s="34">
        <v>0.92300000000000004</v>
      </c>
      <c r="F5" s="31" t="s">
        <v>61</v>
      </c>
      <c r="G5" s="31">
        <f>COUNTIF(H$8:H$47,C5)</f>
        <v>10</v>
      </c>
      <c r="H5" s="33">
        <f>COUNTIF(G$8:G$47,C5)</f>
        <v>14</v>
      </c>
    </row>
    <row r="6" spans="1:22" x14ac:dyDescent="0.25">
      <c r="F6" s="1"/>
      <c r="G6">
        <f>SUM(G2:G5)</f>
        <v>40</v>
      </c>
      <c r="H6">
        <f>SUM(H2:H5)</f>
        <v>40</v>
      </c>
      <c r="P6" s="4"/>
      <c r="Q6" s="4"/>
      <c r="R6" s="4"/>
      <c r="S6" s="4"/>
      <c r="T6" s="4"/>
      <c r="U6" s="4"/>
      <c r="V6" s="3"/>
    </row>
    <row r="7" spans="1:22" x14ac:dyDescent="0.25">
      <c r="A7" s="6" t="s">
        <v>55</v>
      </c>
      <c r="B7" s="6" t="s">
        <v>56</v>
      </c>
      <c r="C7" s="6" t="s">
        <v>75</v>
      </c>
      <c r="D7" s="6" t="s">
        <v>57</v>
      </c>
      <c r="E7" s="6" t="s">
        <v>0</v>
      </c>
      <c r="F7" s="6" t="s">
        <v>54</v>
      </c>
      <c r="G7" s="6" t="s">
        <v>58</v>
      </c>
      <c r="H7" s="11" t="s">
        <v>59</v>
      </c>
      <c r="I7" s="6"/>
      <c r="J7" s="6"/>
      <c r="K7" s="6"/>
      <c r="L7" s="6"/>
      <c r="M7" s="6"/>
      <c r="N7" s="6"/>
      <c r="O7" s="5"/>
    </row>
    <row r="8" spans="1:22" x14ac:dyDescent="0.25">
      <c r="A8" s="13">
        <v>22</v>
      </c>
      <c r="B8" s="12" t="s">
        <v>72</v>
      </c>
      <c r="C8" s="7">
        <v>20</v>
      </c>
      <c r="D8" s="8">
        <v>5.4</v>
      </c>
      <c r="E8" s="9">
        <v>460</v>
      </c>
      <c r="F8" s="10">
        <f>(C8*D8*D8)/E8</f>
        <v>1.2678260869565219</v>
      </c>
      <c r="G8" s="2" t="s">
        <v>7</v>
      </c>
      <c r="H8" t="str">
        <f>IF(F8&lt;=$E$5,"marrone",IF(F8&lt;=$E$4,"verde",IF(F8&lt;=$E$3,"gialla","blu")))</f>
        <v>blu</v>
      </c>
      <c r="O8" s="5" t="e">
        <f>#REF!+1</f>
        <v>#REF!</v>
      </c>
    </row>
    <row r="9" spans="1:22" x14ac:dyDescent="0.25">
      <c r="A9" s="13">
        <v>55</v>
      </c>
      <c r="B9" s="12" t="s">
        <v>17</v>
      </c>
      <c r="C9" s="7">
        <v>24.25</v>
      </c>
      <c r="D9" s="8">
        <v>5.9</v>
      </c>
      <c r="E9" s="9">
        <v>574</v>
      </c>
      <c r="F9" s="10">
        <f>(C9*D9*D9)/E9</f>
        <v>1.4706315331010456</v>
      </c>
      <c r="G9" s="2" t="s">
        <v>15</v>
      </c>
      <c r="H9" t="str">
        <f>IF(F9&lt;=$E$5,"marrone",IF(F9&lt;=$E$4,"verde",IF(F9&lt;=$E$3,"gialla","blu")))</f>
        <v>blu</v>
      </c>
      <c r="O9" s="5" t="e">
        <f>#REF!+1</f>
        <v>#REF!</v>
      </c>
    </row>
    <row r="10" spans="1:22" x14ac:dyDescent="0.25">
      <c r="A10" s="13">
        <v>143</v>
      </c>
      <c r="B10" s="12" t="s">
        <v>33</v>
      </c>
      <c r="C10" s="7">
        <v>20</v>
      </c>
      <c r="D10" s="8">
        <v>5.54</v>
      </c>
      <c r="E10" s="9">
        <v>379</v>
      </c>
      <c r="F10" s="10">
        <f>(C10*D10*D10)/E10</f>
        <v>1.6196094986807388</v>
      </c>
      <c r="G10" s="2" t="s">
        <v>32</v>
      </c>
      <c r="H10" t="str">
        <f>IF(F10&lt;=$E$5,"marrone",IF(F10&lt;=$E$4,"verde",IF(F10&lt;=$E$3,"gialla","blu")))</f>
        <v>blu</v>
      </c>
      <c r="I10" s="5"/>
      <c r="J10" s="5"/>
      <c r="K10" s="5"/>
      <c r="L10" s="5"/>
      <c r="M10" s="5"/>
      <c r="N10" s="5"/>
      <c r="O10" s="5" t="e">
        <f>#REF!+1</f>
        <v>#REF!</v>
      </c>
    </row>
    <row r="11" spans="1:22" x14ac:dyDescent="0.25">
      <c r="A11" s="13">
        <v>174</v>
      </c>
      <c r="B11" s="12" t="s">
        <v>4</v>
      </c>
      <c r="C11" s="7">
        <v>20.85</v>
      </c>
      <c r="D11" s="8">
        <v>5.9</v>
      </c>
      <c r="E11" s="9">
        <v>446</v>
      </c>
      <c r="F11" s="10">
        <f>(C11*D11*D11)/E11</f>
        <v>1.6273284753363231</v>
      </c>
      <c r="G11" s="2" t="s">
        <v>7</v>
      </c>
      <c r="H11" t="str">
        <f>IF(F11&lt;=$E$5,"marrone",IF(F11&lt;=$E$4,"verde",IF(F11&lt;=$E$3,"gialla","blu")))</f>
        <v>blu</v>
      </c>
      <c r="I11" s="5"/>
      <c r="J11" s="5"/>
      <c r="K11" s="5"/>
      <c r="L11" s="5"/>
      <c r="M11" s="5"/>
      <c r="N11" s="5"/>
      <c r="O11" s="5"/>
    </row>
    <row r="12" spans="1:22" x14ac:dyDescent="0.25">
      <c r="A12" s="13">
        <v>229</v>
      </c>
      <c r="B12" s="12" t="s">
        <v>6</v>
      </c>
      <c r="C12" s="7">
        <v>20.93</v>
      </c>
      <c r="D12" s="8">
        <v>5.67</v>
      </c>
      <c r="E12" s="9">
        <v>506</v>
      </c>
      <c r="F12" s="10">
        <f>(C12*D12*D12)/E12</f>
        <v>1.329795409090909</v>
      </c>
      <c r="G12" s="2" t="s">
        <v>7</v>
      </c>
      <c r="H12" t="str">
        <f>IF(F12&lt;=$E$5,"marrone",IF(F12&lt;=$E$4,"verde",IF(F12&lt;=$E$3,"gialla","blu")))</f>
        <v>blu</v>
      </c>
    </row>
    <row r="13" spans="1:22" x14ac:dyDescent="0.25">
      <c r="A13" s="13">
        <v>235</v>
      </c>
      <c r="B13" s="12" t="s">
        <v>51</v>
      </c>
      <c r="C13" s="7">
        <v>17.010000000000002</v>
      </c>
      <c r="D13" s="8">
        <v>5.35</v>
      </c>
      <c r="E13" s="9">
        <v>370</v>
      </c>
      <c r="F13" s="10">
        <f>(C13*D13*D13)/E13</f>
        <v>1.3158614189189188</v>
      </c>
      <c r="G13" s="2" t="s">
        <v>32</v>
      </c>
      <c r="H13" t="str">
        <f>IF(F13&lt;=$E$5,"marrone",IF(F13&lt;=$E$4,"verde",IF(F13&lt;=$E$3,"gialla","blu")))</f>
        <v>blu</v>
      </c>
    </row>
    <row r="14" spans="1:22" x14ac:dyDescent="0.25">
      <c r="A14" s="13">
        <v>243</v>
      </c>
      <c r="B14" s="12" t="s">
        <v>16</v>
      </c>
      <c r="C14" s="7">
        <v>24.14</v>
      </c>
      <c r="D14" s="8">
        <v>5.96</v>
      </c>
      <c r="E14" s="9">
        <v>565</v>
      </c>
      <c r="F14" s="10">
        <f>(C14*D14*D14)/E14</f>
        <v>1.517683936283186</v>
      </c>
      <c r="G14" s="2" t="s">
        <v>15</v>
      </c>
      <c r="H14" t="str">
        <f>IF(F14&lt;=$E$5,"marrone",IF(F14&lt;=$E$4,"verde",IF(F14&lt;=$E$3,"gialla","blu")))</f>
        <v>blu</v>
      </c>
    </row>
    <row r="15" spans="1:22" x14ac:dyDescent="0.25">
      <c r="A15" s="13">
        <v>297</v>
      </c>
      <c r="B15" s="12" t="s">
        <v>34</v>
      </c>
      <c r="C15" s="7">
        <v>17.8</v>
      </c>
      <c r="D15" s="8">
        <v>5.51</v>
      </c>
      <c r="E15" s="9">
        <v>436</v>
      </c>
      <c r="F15" s="10">
        <f>(C15*D15*D15)/E15</f>
        <v>1.2394719724770642</v>
      </c>
      <c r="G15" s="2" t="s">
        <v>32</v>
      </c>
      <c r="H15" t="str">
        <f>IF(F15&lt;=$E$5,"marrone",IF(F15&lt;=$E$4,"verde",IF(F15&lt;=$E$3,"gialla","blu")))</f>
        <v>blu</v>
      </c>
    </row>
    <row r="16" spans="1:22" x14ac:dyDescent="0.25">
      <c r="A16" s="13">
        <v>308</v>
      </c>
      <c r="B16" s="12" t="s">
        <v>79</v>
      </c>
      <c r="C16" s="7">
        <v>19</v>
      </c>
      <c r="D16" s="8">
        <v>5.44</v>
      </c>
      <c r="E16" s="9">
        <v>426</v>
      </c>
      <c r="F16" s="10">
        <f>(C16*D16*D16)/E16</f>
        <v>1.3199023474178406</v>
      </c>
      <c r="G16" s="2" t="s">
        <v>32</v>
      </c>
      <c r="H16" t="str">
        <f>IF(F16&lt;=$E$5,"marrone",IF(F16&lt;=$E$4,"verde",IF(F16&lt;=$E$3,"gialla","blu")))</f>
        <v>blu</v>
      </c>
    </row>
    <row r="17" spans="1:8" x14ac:dyDescent="0.25">
      <c r="A17" s="13">
        <v>346</v>
      </c>
      <c r="B17" s="12" t="s">
        <v>12</v>
      </c>
      <c r="C17" s="7">
        <v>19.600000000000001</v>
      </c>
      <c r="D17" s="8">
        <v>5.68</v>
      </c>
      <c r="E17" s="9">
        <v>486</v>
      </c>
      <c r="F17" s="10">
        <f>(C17*D17*D17)/E17</f>
        <v>1.3011173662551441</v>
      </c>
      <c r="G17" s="2" t="s">
        <v>7</v>
      </c>
      <c r="H17" t="str">
        <f>IF(F17&lt;=$E$5,"marrone",IF(F17&lt;=$E$4,"verde",IF(F17&lt;=$E$3,"gialla","blu")))</f>
        <v>blu</v>
      </c>
    </row>
    <row r="18" spans="1:8" x14ac:dyDescent="0.25">
      <c r="A18" s="13">
        <v>1</v>
      </c>
      <c r="B18" s="12" t="s">
        <v>24</v>
      </c>
      <c r="C18" s="7">
        <v>15.5</v>
      </c>
      <c r="D18" s="8">
        <v>5.25</v>
      </c>
      <c r="E18" s="9">
        <v>385</v>
      </c>
      <c r="F18" s="10">
        <f>(C18*D18*D18)/E18</f>
        <v>1.1096590909090909</v>
      </c>
      <c r="G18" s="2" t="s">
        <v>23</v>
      </c>
      <c r="H18" t="str">
        <f>IF(F18&lt;=$E$5,"marrone",IF(F18&lt;=$E$4,"verde",IF(F18&lt;=$E$3,"gialla","blu")))</f>
        <v>gialla</v>
      </c>
    </row>
    <row r="19" spans="1:8" x14ac:dyDescent="0.25">
      <c r="A19" s="13">
        <v>70</v>
      </c>
      <c r="B19" s="12" t="s">
        <v>2</v>
      </c>
      <c r="C19" s="7">
        <v>19.43</v>
      </c>
      <c r="D19" s="8">
        <v>5.56</v>
      </c>
      <c r="E19" s="9">
        <v>555</v>
      </c>
      <c r="F19" s="10">
        <f>(C19*D19*D19)/E19</f>
        <v>1.0822545009009008</v>
      </c>
      <c r="G19" s="2" t="s">
        <v>7</v>
      </c>
      <c r="H19" s="17" t="str">
        <f>IF(F19&lt;=$E$5,"marrone",IF(F19&lt;=$E$4,"verde",IF(F19&lt;=$E$3,"gialla","blu")))</f>
        <v>gialla</v>
      </c>
    </row>
    <row r="20" spans="1:8" x14ac:dyDescent="0.25">
      <c r="A20" s="13">
        <v>181</v>
      </c>
      <c r="B20" s="12" t="s">
        <v>77</v>
      </c>
      <c r="C20" s="7">
        <v>18</v>
      </c>
      <c r="D20" s="8">
        <v>5.24</v>
      </c>
      <c r="E20" s="9">
        <v>440</v>
      </c>
      <c r="F20" s="10">
        <f>(C20*D20*D20)/E20</f>
        <v>1.1232654545454548</v>
      </c>
      <c r="G20" s="2" t="s">
        <v>32</v>
      </c>
      <c r="H20" t="str">
        <f>IF(F20&lt;=$E$5,"marrone",IF(F20&lt;=$E$4,"verde",IF(F20&lt;=$E$3,"gialla","blu")))</f>
        <v>gialla</v>
      </c>
    </row>
    <row r="21" spans="1:8" x14ac:dyDescent="0.25">
      <c r="A21" s="13">
        <v>277</v>
      </c>
      <c r="B21" s="12" t="s">
        <v>80</v>
      </c>
      <c r="C21" s="20">
        <v>19.5</v>
      </c>
      <c r="D21" s="21">
        <v>5.85</v>
      </c>
      <c r="E21" s="22">
        <v>600</v>
      </c>
      <c r="F21" s="10">
        <f>(C21*D21*D21)/E21</f>
        <v>1.1122312499999998</v>
      </c>
      <c r="G21" s="2" t="s">
        <v>7</v>
      </c>
      <c r="H21" t="str">
        <f>IF(F21&lt;=$E$5,"marrone",IF(F21&lt;=$E$4,"verde",IF(F21&lt;=$E$3,"gialla","blu")))</f>
        <v>gialla</v>
      </c>
    </row>
    <row r="22" spans="1:8" x14ac:dyDescent="0.25">
      <c r="A22" s="23">
        <v>311</v>
      </c>
      <c r="B22" s="24" t="s">
        <v>25</v>
      </c>
      <c r="C22" s="20">
        <v>15.4</v>
      </c>
      <c r="D22" s="21">
        <v>5.18</v>
      </c>
      <c r="E22" s="25">
        <v>375</v>
      </c>
      <c r="F22" s="10">
        <f>(C22*D22*D22)/E22</f>
        <v>1.1019172266666664</v>
      </c>
      <c r="G22" s="2" t="s">
        <v>23</v>
      </c>
      <c r="H22" t="str">
        <f>IF(F22&lt;=$E$5,"marrone",IF(F22&lt;=$E$4,"verde",IF(F22&lt;=$E$3,"gialla","blu")))</f>
        <v>gialla</v>
      </c>
    </row>
    <row r="23" spans="1:8" x14ac:dyDescent="0.25">
      <c r="A23" s="13">
        <v>336</v>
      </c>
      <c r="B23" s="12" t="s">
        <v>26</v>
      </c>
      <c r="C23" s="7">
        <v>15.5</v>
      </c>
      <c r="D23" s="8">
        <v>5.18</v>
      </c>
      <c r="E23" s="9">
        <v>371</v>
      </c>
      <c r="F23" s="10">
        <f>(C23*D23*D23)/E23</f>
        <v>1.1210301886792451</v>
      </c>
      <c r="G23" s="2" t="s">
        <v>23</v>
      </c>
      <c r="H23" t="str">
        <f>IF(F23&lt;=$E$5,"marrone",IF(F23&lt;=$E$4,"verde",IF(F23&lt;=$E$3,"gialla","blu")))</f>
        <v>gialla</v>
      </c>
    </row>
    <row r="24" spans="1:8" x14ac:dyDescent="0.25">
      <c r="A24" s="13">
        <v>341</v>
      </c>
      <c r="B24" s="12" t="s">
        <v>76</v>
      </c>
      <c r="C24" s="7">
        <v>17.96</v>
      </c>
      <c r="D24" s="8">
        <v>5.5</v>
      </c>
      <c r="E24" s="9">
        <v>464</v>
      </c>
      <c r="F24" s="10">
        <f>(C24*D24*D24)/E24</f>
        <v>1.1708836206896551</v>
      </c>
      <c r="G24" s="2" t="s">
        <v>32</v>
      </c>
      <c r="H24" t="str">
        <f>IF(F24&lt;=$E$5,"marrone",IF(F24&lt;=$E$4,"verde",IF(F24&lt;=$E$3,"gialla","blu")))</f>
        <v>gialla</v>
      </c>
    </row>
    <row r="25" spans="1:8" x14ac:dyDescent="0.25">
      <c r="A25" s="13">
        <v>347</v>
      </c>
      <c r="B25" s="12" t="s">
        <v>78</v>
      </c>
      <c r="C25" s="7">
        <v>15.8</v>
      </c>
      <c r="D25" s="8">
        <v>5.28</v>
      </c>
      <c r="E25" s="9">
        <v>400</v>
      </c>
      <c r="F25" s="10">
        <f>(C25*D25*D25)/E25</f>
        <v>1.1011968000000001</v>
      </c>
      <c r="G25" s="2" t="s">
        <v>32</v>
      </c>
      <c r="H25" t="str">
        <f>IF(F25&lt;=$E$5,"marrone",IF(F25&lt;=$E$4,"verde",IF(F25&lt;=$E$3,"gialla","blu")))</f>
        <v>gialla</v>
      </c>
    </row>
    <row r="26" spans="1:8" x14ac:dyDescent="0.25">
      <c r="A26" s="13">
        <v>353</v>
      </c>
      <c r="B26" s="12" t="s">
        <v>37</v>
      </c>
      <c r="C26" s="7">
        <v>17.75</v>
      </c>
      <c r="D26" s="8">
        <v>5.13</v>
      </c>
      <c r="E26" s="9">
        <v>420</v>
      </c>
      <c r="F26" s="10">
        <f>(C26*D26*D26)/E26</f>
        <v>1.1122023214285714</v>
      </c>
      <c r="G26" s="2" t="s">
        <v>32</v>
      </c>
      <c r="H26" t="str">
        <f>IF(F26&lt;=$E$5,"marrone",IF(F26&lt;=$E$4,"verde",IF(F26&lt;=$E$3,"gialla","blu")))</f>
        <v>gialla</v>
      </c>
    </row>
    <row r="27" spans="1:8" x14ac:dyDescent="0.25">
      <c r="A27" s="13">
        <v>361</v>
      </c>
      <c r="B27" s="12" t="s">
        <v>20</v>
      </c>
      <c r="C27" s="7">
        <v>21</v>
      </c>
      <c r="D27" s="8">
        <v>5.8</v>
      </c>
      <c r="E27" s="9">
        <v>626</v>
      </c>
      <c r="F27" s="10">
        <f>(C27*D27*D27)/E27</f>
        <v>1.1284984025559104</v>
      </c>
      <c r="G27" s="2" t="s">
        <v>7</v>
      </c>
      <c r="H27" t="str">
        <f>IF(F27&lt;=$E$5,"marrone",IF(F27&lt;=$E$4,"verde",IF(F27&lt;=$E$3,"gialla","blu")))</f>
        <v>gialla</v>
      </c>
    </row>
    <row r="28" spans="1:8" x14ac:dyDescent="0.25">
      <c r="A28" s="13">
        <v>28</v>
      </c>
      <c r="B28" s="12" t="s">
        <v>52</v>
      </c>
      <c r="C28" s="7">
        <v>13.7</v>
      </c>
      <c r="D28" s="8">
        <v>4.8</v>
      </c>
      <c r="E28" s="15">
        <v>420</v>
      </c>
      <c r="F28" s="10">
        <f>(C28*D28*D28)/E28</f>
        <v>0.75154285714285707</v>
      </c>
      <c r="G28" s="2" t="s">
        <v>23</v>
      </c>
      <c r="H28" t="str">
        <f>IF(F28&lt;=$E$5,"marrone",IF(F28&lt;=$E$4,"verde",IF(F28&lt;=$E$3,"gialla","blu")))</f>
        <v>marrone</v>
      </c>
    </row>
    <row r="29" spans="1:8" x14ac:dyDescent="0.25">
      <c r="A29" s="13">
        <v>157</v>
      </c>
      <c r="B29" s="12" t="s">
        <v>65</v>
      </c>
      <c r="C29" s="7">
        <v>12.75</v>
      </c>
      <c r="D29" s="8">
        <v>5.0999999999999996</v>
      </c>
      <c r="E29" s="9">
        <v>510</v>
      </c>
      <c r="F29" s="10">
        <f>(C29*D29*D29)/E29</f>
        <v>0.65024999999999988</v>
      </c>
      <c r="G29" s="2" t="s">
        <v>23</v>
      </c>
      <c r="H29" t="str">
        <f>IF(F29&lt;=$E$5,"marrone",IF(F29&lt;=$E$4,"verde",IF(F29&lt;=$E$3,"gialla","blu")))</f>
        <v>marrone</v>
      </c>
    </row>
    <row r="30" spans="1:8" x14ac:dyDescent="0.25">
      <c r="A30" s="13">
        <v>186</v>
      </c>
      <c r="B30" s="12" t="s">
        <v>64</v>
      </c>
      <c r="C30" s="7">
        <v>13.68</v>
      </c>
      <c r="D30" s="8">
        <v>4.7</v>
      </c>
      <c r="E30" s="9">
        <v>422</v>
      </c>
      <c r="F30" s="10">
        <f>(C30*D30*D30)/E30</f>
        <v>0.71609289099526074</v>
      </c>
      <c r="G30" s="2" t="s">
        <v>23</v>
      </c>
      <c r="H30" t="str">
        <f>IF(F30&lt;=$E$5,"marrone",IF(F30&lt;=$E$4,"verde",IF(F30&lt;=$E$3,"gialla","blu")))</f>
        <v>marrone</v>
      </c>
    </row>
    <row r="31" spans="1:8" x14ac:dyDescent="0.25">
      <c r="A31" s="13">
        <v>222</v>
      </c>
      <c r="B31" s="12" t="s">
        <v>45</v>
      </c>
      <c r="C31" s="7">
        <v>17</v>
      </c>
      <c r="D31" s="8">
        <v>4.9000000000000004</v>
      </c>
      <c r="E31" s="9">
        <v>461</v>
      </c>
      <c r="F31" s="10">
        <f>(C31*D31*D31)/E31</f>
        <v>0.88540130151843832</v>
      </c>
      <c r="G31" s="2" t="s">
        <v>32</v>
      </c>
      <c r="H31" t="str">
        <f>IF(F31&lt;=$E$5,"marrone",IF(F31&lt;=$E$4,"verde",IF(F31&lt;=$E$3,"gialla","blu")))</f>
        <v>marrone</v>
      </c>
    </row>
    <row r="32" spans="1:8" x14ac:dyDescent="0.25">
      <c r="A32" s="13">
        <v>225</v>
      </c>
      <c r="B32" s="12" t="s">
        <v>49</v>
      </c>
      <c r="C32" s="7">
        <v>15.27</v>
      </c>
      <c r="D32" s="8">
        <v>4.87</v>
      </c>
      <c r="E32" s="9">
        <v>488</v>
      </c>
      <c r="F32" s="10">
        <f>(C32*D32*D32)/E32</f>
        <v>0.74212512909836081</v>
      </c>
      <c r="G32" s="2" t="s">
        <v>23</v>
      </c>
      <c r="H32" t="str">
        <f>IF(F32&lt;=$E$5,"marrone",IF(F32&lt;=$E$4,"verde",IF(F32&lt;=$E$3,"gialla","blu")))</f>
        <v>marrone</v>
      </c>
    </row>
    <row r="33" spans="1:8" x14ac:dyDescent="0.25">
      <c r="A33" s="13">
        <v>242</v>
      </c>
      <c r="B33" s="12" t="s">
        <v>50</v>
      </c>
      <c r="C33" s="7">
        <v>17.45</v>
      </c>
      <c r="D33" s="8">
        <v>5.35</v>
      </c>
      <c r="E33" s="9">
        <v>565</v>
      </c>
      <c r="F33" s="10">
        <f>(C33*D33*D33)/E33</f>
        <v>0.8840046460176989</v>
      </c>
      <c r="G33" s="2" t="s">
        <v>32</v>
      </c>
      <c r="H33" t="str">
        <f>IF(F33&lt;=$E$5,"marrone",IF(F33&lt;=$E$4,"verde",IF(F33&lt;=$E$3,"gialla","blu")))</f>
        <v>marrone</v>
      </c>
    </row>
    <row r="34" spans="1:8" x14ac:dyDescent="0.25">
      <c r="A34" s="13">
        <v>301</v>
      </c>
      <c r="B34" s="12" t="s">
        <v>82</v>
      </c>
      <c r="C34" s="7">
        <v>23.29</v>
      </c>
      <c r="D34" s="8">
        <v>6.03</v>
      </c>
      <c r="E34" s="9">
        <v>945</v>
      </c>
      <c r="F34" s="10">
        <f>(C34*D34*D34)/E34</f>
        <v>0.89613265714285728</v>
      </c>
      <c r="G34" s="2" t="s">
        <v>15</v>
      </c>
      <c r="H34" t="str">
        <f>IF(F34&lt;=$E$5,"marrone",IF(F34&lt;=$E$4,"verde",IF(F34&lt;=$E$3,"gialla","blu")))</f>
        <v>marrone</v>
      </c>
    </row>
    <row r="35" spans="1:8" x14ac:dyDescent="0.25">
      <c r="A35" s="13">
        <v>314</v>
      </c>
      <c r="B35" s="12" t="s">
        <v>31</v>
      </c>
      <c r="C35" s="7">
        <v>14.14</v>
      </c>
      <c r="D35" s="8">
        <v>4.58</v>
      </c>
      <c r="E35" s="9">
        <v>370</v>
      </c>
      <c r="F35" s="10">
        <f>(C35*D35*D35)/E35</f>
        <v>0.80163863783783795</v>
      </c>
      <c r="G35" s="2" t="s">
        <v>23</v>
      </c>
      <c r="H35" t="str">
        <f>IF(F35&lt;=$E$5,"marrone",IF(F35&lt;=$E$4,"verde",IF(F35&lt;=$E$3,"gialla","blu")))</f>
        <v>marrone</v>
      </c>
    </row>
    <row r="36" spans="1:8" x14ac:dyDescent="0.25">
      <c r="A36" s="13">
        <v>351</v>
      </c>
      <c r="B36" s="12" t="s">
        <v>66</v>
      </c>
      <c r="C36" s="7">
        <v>17.07</v>
      </c>
      <c r="D36" s="8">
        <v>4.47</v>
      </c>
      <c r="E36" s="9">
        <v>410</v>
      </c>
      <c r="F36" s="10">
        <f>(C36*D36*D36)/E36</f>
        <v>0.83188771463414624</v>
      </c>
      <c r="G36" s="2" t="s">
        <v>23</v>
      </c>
      <c r="H36" t="str">
        <f>IF(F36&lt;=$E$5,"marrone",IF(F36&lt;=$E$4,"verde",IF(F36&lt;=$E$3,"gialla","blu")))</f>
        <v>marrone</v>
      </c>
    </row>
    <row r="37" spans="1:8" x14ac:dyDescent="0.25">
      <c r="A37" s="13">
        <v>371</v>
      </c>
      <c r="B37" s="12" t="s">
        <v>68</v>
      </c>
      <c r="C37" s="7">
        <v>17.04</v>
      </c>
      <c r="D37" s="8">
        <v>5.35</v>
      </c>
      <c r="E37" s="9">
        <v>530</v>
      </c>
      <c r="F37" s="10">
        <f>(C37*D37*D37)/E37</f>
        <v>0.92024037735849029</v>
      </c>
      <c r="G37" s="2" t="s">
        <v>32</v>
      </c>
      <c r="H37" t="str">
        <f>IF(F37&lt;=$E$5,"marrone",IF(F37&lt;=$E$4,"verde",IF(F37&lt;=$E$3,"gialla","blu")))</f>
        <v>marrone</v>
      </c>
    </row>
    <row r="38" spans="1:8" x14ac:dyDescent="0.25">
      <c r="A38" s="13">
        <v>36</v>
      </c>
      <c r="B38" s="12" t="s">
        <v>22</v>
      </c>
      <c r="C38" s="7">
        <v>14.86</v>
      </c>
      <c r="D38" s="8">
        <v>4.7</v>
      </c>
      <c r="E38" s="9">
        <v>306</v>
      </c>
      <c r="F38" s="10">
        <f>(C38*D38*D38)/E38</f>
        <v>1.0727366013071895</v>
      </c>
      <c r="G38" s="2" t="s">
        <v>23</v>
      </c>
      <c r="H38" t="str">
        <f>IF(F38&lt;=$E$5,"marrone",IF(F38&lt;=$E$4,"verde",IF(F38&lt;=$E$3,"gialla","blu")))</f>
        <v>verde</v>
      </c>
    </row>
    <row r="39" spans="1:8" x14ac:dyDescent="0.25">
      <c r="A39" s="13">
        <v>201</v>
      </c>
      <c r="B39" s="12" t="s">
        <v>40</v>
      </c>
      <c r="C39" s="7">
        <v>16</v>
      </c>
      <c r="D39" s="8">
        <v>5.28</v>
      </c>
      <c r="E39" s="9">
        <v>440</v>
      </c>
      <c r="F39" s="10">
        <f>(C39*D39*D39)/E39</f>
        <v>1.01376</v>
      </c>
      <c r="G39" s="2" t="s">
        <v>32</v>
      </c>
      <c r="H39" t="str">
        <f>IF(F39&lt;=$E$5,"marrone",IF(F39&lt;=$E$4,"verde",IF(F39&lt;=$E$3,"gialla","blu")))</f>
        <v>verde</v>
      </c>
    </row>
    <row r="40" spans="1:8" x14ac:dyDescent="0.25">
      <c r="A40" s="13">
        <v>220</v>
      </c>
      <c r="B40" s="12" t="s">
        <v>81</v>
      </c>
      <c r="C40" s="7">
        <v>25</v>
      </c>
      <c r="D40" s="8">
        <v>5.92</v>
      </c>
      <c r="E40" s="9">
        <v>810</v>
      </c>
      <c r="F40" s="10">
        <f>(C40*D40*D40)/E40</f>
        <v>1.081679012345679</v>
      </c>
      <c r="G40" s="2" t="s">
        <v>15</v>
      </c>
      <c r="H40" t="str">
        <f>IF(F40&lt;=$E$5,"marrone",IF(F40&lt;=$E$4,"verde",IF(F40&lt;=$E$3,"gialla","blu")))</f>
        <v>verde</v>
      </c>
    </row>
    <row r="41" spans="1:8" x14ac:dyDescent="0.25">
      <c r="A41" s="13">
        <v>223</v>
      </c>
      <c r="B41" s="12" t="s">
        <v>35</v>
      </c>
      <c r="C41" s="7">
        <v>15.58</v>
      </c>
      <c r="D41" s="8">
        <v>4.97</v>
      </c>
      <c r="E41" s="9">
        <v>396</v>
      </c>
      <c r="F41" s="10">
        <f>(C41*D41*D41)/E41</f>
        <v>0.97181823737373729</v>
      </c>
      <c r="G41" s="2" t="s">
        <v>32</v>
      </c>
      <c r="H41" t="str">
        <f>IF(F41&lt;=$E$5,"marrone",IF(F41&lt;=$E$4,"verde",IF(F41&lt;=$E$3,"gialla","blu")))</f>
        <v>verde</v>
      </c>
    </row>
    <row r="42" spans="1:8" x14ac:dyDescent="0.25">
      <c r="A42" s="13">
        <v>246</v>
      </c>
      <c r="B42" s="18" t="s">
        <v>29</v>
      </c>
      <c r="C42" s="19">
        <v>15.45</v>
      </c>
      <c r="D42" s="8">
        <v>4.84</v>
      </c>
      <c r="E42" s="9">
        <v>392</v>
      </c>
      <c r="F42" s="10">
        <f>(C42*D42*D42)/E42</f>
        <v>0.92327938775510188</v>
      </c>
      <c r="G42" s="2" t="s">
        <v>23</v>
      </c>
      <c r="H42" t="str">
        <f>IF(F42&lt;=$E$5,"marrone",IF(F42&lt;=$E$4,"verde",IF(F42&lt;=$E$3,"gialla","blu")))</f>
        <v>verde</v>
      </c>
    </row>
    <row r="43" spans="1:8" x14ac:dyDescent="0.25">
      <c r="A43" s="13">
        <v>354</v>
      </c>
      <c r="B43" s="18" t="s">
        <v>71</v>
      </c>
      <c r="C43" s="19">
        <v>20.63</v>
      </c>
      <c r="D43" s="8">
        <v>6.37</v>
      </c>
      <c r="E43" s="9">
        <v>870</v>
      </c>
      <c r="F43" s="10">
        <f>(C43*D43*D43)/E43</f>
        <v>0.96218557126436766</v>
      </c>
      <c r="G43" s="2" t="s">
        <v>7</v>
      </c>
      <c r="H43" t="str">
        <f>IF(F43&lt;=$E$5,"marrone",IF(F43&lt;=$E$4,"verde",IF(F43&lt;=$E$3,"gialla","blu")))</f>
        <v>verde</v>
      </c>
    </row>
    <row r="44" spans="1:8" x14ac:dyDescent="0.25">
      <c r="A44" s="13">
        <v>365</v>
      </c>
      <c r="B44" s="18" t="s">
        <v>67</v>
      </c>
      <c r="C44" s="19">
        <v>15.04</v>
      </c>
      <c r="D44" s="8">
        <v>5.38</v>
      </c>
      <c r="E44" s="9">
        <v>446</v>
      </c>
      <c r="F44" s="10">
        <f>(C44*D44*D44)/E44</f>
        <v>0.97606227802690582</v>
      </c>
      <c r="G44" s="2" t="s">
        <v>23</v>
      </c>
      <c r="H44" t="str">
        <f>IF(F44&lt;=$E$5,"marrone",IF(F44&lt;=$E$4,"verde",IF(F44&lt;=$E$3,"gialla","blu")))</f>
        <v>verde</v>
      </c>
    </row>
    <row r="45" spans="1:8" x14ac:dyDescent="0.25">
      <c r="A45" s="13">
        <v>368</v>
      </c>
      <c r="B45" s="12" t="s">
        <v>63</v>
      </c>
      <c r="C45" s="7">
        <v>15.5</v>
      </c>
      <c r="D45" s="8">
        <v>5.3</v>
      </c>
      <c r="E45" s="9">
        <v>450</v>
      </c>
      <c r="F45" s="10">
        <f>(C45*D45*D45)/E45</f>
        <v>0.96754444444444432</v>
      </c>
      <c r="G45" s="2" t="s">
        <v>23</v>
      </c>
      <c r="H45" t="str">
        <f>IF(F45&lt;=$E$5,"marrone",IF(F45&lt;=$E$4,"verde",IF(F45&lt;=$E$3,"gialla","blu")))</f>
        <v>verde</v>
      </c>
    </row>
    <row r="46" spans="1:8" x14ac:dyDescent="0.25">
      <c r="A46" s="13">
        <v>372</v>
      </c>
      <c r="B46" s="12" t="s">
        <v>83</v>
      </c>
      <c r="C46" s="7">
        <v>15.28</v>
      </c>
      <c r="D46" s="8">
        <v>5.7</v>
      </c>
      <c r="E46" s="9">
        <v>490</v>
      </c>
      <c r="F46" s="10">
        <f>(C46*D46*D46)/E46</f>
        <v>1.0131575510204083</v>
      </c>
      <c r="G46" s="2" t="s">
        <v>23</v>
      </c>
      <c r="H46" t="str">
        <f>IF(F46&lt;=$E$5,"marrone",IF(F46&lt;=$E$4,"verde",IF(F46&lt;=$E$3,"gialla","blu")))</f>
        <v>verde</v>
      </c>
    </row>
    <row r="47" spans="1:8" x14ac:dyDescent="0.25">
      <c r="A47" s="13">
        <v>373</v>
      </c>
      <c r="B47" s="12" t="s">
        <v>84</v>
      </c>
      <c r="C47" s="26">
        <v>19.79</v>
      </c>
      <c r="D47" s="8">
        <v>5.5</v>
      </c>
      <c r="E47" s="9">
        <v>570</v>
      </c>
      <c r="F47" s="10">
        <f>(C47*D47*D47)/E47</f>
        <v>1.0502587719298246</v>
      </c>
      <c r="G47" s="2" t="s">
        <v>32</v>
      </c>
      <c r="H47" t="str">
        <f>IF(F47&lt;=$E$5,"marrone",IF(F47&lt;=$E$4,"verde",IF(F47&lt;=$E$3,"gialla","blu")))</f>
        <v>verde</v>
      </c>
    </row>
  </sheetData>
  <sheetProtection algorithmName="SHA-512" hashValue="s+fRyM7RCtWcUANiZ6xHiARM3HEdA/c2hVb/fYlBCgOHz4t8RM8xdTsYjK3DlSRguEquicJGS6M50WdeNfemmw==" saltValue="ZzJs2XDUEQ+g8DSHcV0F3A==" spinCount="100000" sheet="1" objects="1" scenarios="1"/>
  <protectedRanges>
    <protectedRange sqref="E3:E5" name="Intervallo1"/>
  </protectedRanges>
  <autoFilter ref="A7:H47" xr:uid="{1D75E74F-D79F-4251-AA3A-43D8EF3770A3}">
    <sortState xmlns:xlrd2="http://schemas.microsoft.com/office/spreadsheetml/2017/richdata2" ref="A8:H47">
      <sortCondition ref="H7:H47"/>
    </sortState>
  </autoFilter>
  <mergeCells count="1">
    <mergeCell ref="A1:D1"/>
  </mergeCells>
  <printOptions horizontalCentered="1" verticalCentered="1"/>
  <pageMargins left="0" right="0" top="0.19685039370078741" bottom="0.35433070866141736" header="0" footer="0"/>
  <pageSetup paperSize="9" scale="6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Reg Presidente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Giulio Loris</cp:lastModifiedBy>
  <cp:lastPrinted>2017-01-23T16:31:57Z</cp:lastPrinted>
  <dcterms:created xsi:type="dcterms:W3CDTF">2016-03-15T14:19:49Z</dcterms:created>
  <dcterms:modified xsi:type="dcterms:W3CDTF">2021-03-21T19:01:06Z</dcterms:modified>
</cp:coreProperties>
</file>