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E:\AVT\SCHEDE BARCHE\SCHEDE BARCA DA METTERE SUL SITO\"/>
    </mc:Choice>
  </mc:AlternateContent>
  <xr:revisionPtr revIDLastSave="0" documentId="8_{98641544-1719-4A8B-BBCE-EB2DA403346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1" sheetId="1" r:id="rId1"/>
    <sheet name="Foglio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  <c r="F23" i="1" s="1"/>
  <c r="C20" i="1"/>
  <c r="F17" i="1" s="1"/>
  <c r="F21" i="1" s="1"/>
  <c r="E41" i="1"/>
  <c r="F42" i="1" s="1"/>
  <c r="E25" i="1"/>
  <c r="E26" i="1"/>
  <c r="F27" i="1" s="1"/>
  <c r="D28" i="1"/>
  <c r="D27" i="1"/>
  <c r="E27" i="1"/>
  <c r="D26" i="1"/>
  <c r="D25" i="1"/>
  <c r="E28" i="1"/>
  <c r="E33" i="1"/>
  <c r="E34" i="1"/>
  <c r="E35" i="1"/>
  <c r="E36" i="1"/>
  <c r="E38" i="1"/>
  <c r="E42" i="1"/>
  <c r="G42" i="1"/>
  <c r="G35" i="1"/>
  <c r="F35" i="1"/>
  <c r="F39" i="1"/>
  <c r="G27" i="1" l="1"/>
  <c r="F31" i="1" s="1"/>
  <c r="G17" i="1" s="1"/>
  <c r="F46" i="1" l="1"/>
</calcChain>
</file>

<file path=xl/sharedStrings.xml><?xml version="1.0" encoding="utf-8"?>
<sst xmlns="http://schemas.openxmlformats.org/spreadsheetml/2006/main" count="76" uniqueCount="66">
  <si>
    <t>Mq.Maestra Diag 1</t>
  </si>
  <si>
    <t>Peso Scafo</t>
  </si>
  <si>
    <t>Mq.Maestra Diag 2</t>
  </si>
  <si>
    <t>Da fora - Balumina escluso allunamento</t>
  </si>
  <si>
    <t>Balumina</t>
  </si>
  <si>
    <t>Sanpierote e sandoli</t>
  </si>
  <si>
    <t>Caduta prodiera</t>
  </si>
  <si>
    <t>Misura flocco</t>
  </si>
  <si>
    <t>A.V.T.</t>
  </si>
  <si>
    <t>Misura vela di Trinchetta:</t>
  </si>
  <si>
    <t>Peso a vuoto dell’imbarcazione compresi pajoi</t>
  </si>
  <si>
    <t>Distanza larg.massima al fondo dalla prua</t>
  </si>
  <si>
    <t xml:space="preserve">Superficie massima Fiocco/Trinchetta calcolato ad 1/3 della Superf. Reale Maestra </t>
  </si>
  <si>
    <t>Data rilievo</t>
  </si>
  <si>
    <t>Nome Imbarcazione</t>
  </si>
  <si>
    <t>Superfic. mq. Flocco 2</t>
  </si>
  <si>
    <t>Bateli a pizzo, Bragozzi</t>
  </si>
  <si>
    <t>Base (boma) escluso allunamento</t>
  </si>
  <si>
    <t>Mq. Trinchetta diag 2</t>
  </si>
  <si>
    <t>Mq. Trinchetta diag 1</t>
  </si>
  <si>
    <t>Lunghezza massima al fondo compresa asta di prua</t>
  </si>
  <si>
    <t>Misura Vela Maestra:</t>
  </si>
  <si>
    <t>Tipologia Imbarcazione</t>
  </si>
  <si>
    <t>B larghezza fuori tutto</t>
  </si>
  <si>
    <t>Superf. mq. Flocco 1</t>
  </si>
  <si>
    <t>D larghezza massima al fondo</t>
  </si>
  <si>
    <t>Base</t>
  </si>
  <si>
    <t>Da tera</t>
  </si>
  <si>
    <t>Cantiere</t>
  </si>
  <si>
    <t>Paron</t>
  </si>
  <si>
    <t>Superficie Maestra</t>
  </si>
  <si>
    <t>Flocco 2</t>
  </si>
  <si>
    <t>Picco escluso allunamento</t>
  </si>
  <si>
    <t>Topi e tope</t>
  </si>
  <si>
    <t>Misure scafo</t>
  </si>
  <si>
    <t>SVM superficie velica massima calcolata secondo la formula CxDxCT = SVM</t>
  </si>
  <si>
    <t>Flocco 1</t>
  </si>
  <si>
    <t>Larghezza poppa al fondo</t>
  </si>
  <si>
    <t>RILEVATORI</t>
  </si>
  <si>
    <t>Categoria regata:</t>
  </si>
  <si>
    <t>Superficie Trinchetta</t>
  </si>
  <si>
    <t>CT Coefficiente tipologico</t>
  </si>
  <si>
    <t>C lunghezza massima al fondo compresa curvatura ed esclusa l’asta di prua</t>
  </si>
  <si>
    <t>A Lunghezza fuori tutto</t>
  </si>
  <si>
    <t>Superfice massima consentita Maestra. SVP</t>
  </si>
  <si>
    <t>Superfice massima consentita Maestra. SVM</t>
  </si>
  <si>
    <t>CST Coefficiente Stabilità tipologica</t>
  </si>
  <si>
    <t>Coefficienti Tipologici (CT)</t>
  </si>
  <si>
    <t>Coef. Stabilità Tipologica (CST)</t>
  </si>
  <si>
    <t>Associazione VELA al TERZO</t>
  </si>
  <si>
    <t>Numero Velico</t>
  </si>
  <si>
    <t>Anno Costruzione</t>
  </si>
  <si>
    <t>Diagonale 1 (corta)</t>
  </si>
  <si>
    <t>Diagonale 2 (lunga)</t>
  </si>
  <si>
    <t>Barca materiale utilizzato</t>
  </si>
  <si>
    <t>Sanpierota</t>
  </si>
  <si>
    <t>Scheda Barca</t>
  </si>
  <si>
    <t>Topo chiogg. bragagna, bragozzo</t>
  </si>
  <si>
    <t>Topo venxian, topa</t>
  </si>
  <si>
    <t>Sàndolo, mascareta, s'cipon</t>
  </si>
  <si>
    <t>2004</t>
  </si>
  <si>
    <t>MARCO BEVILACQUA</t>
  </si>
  <si>
    <t>PIERO MENETTO - PELLESTRINA</t>
  </si>
  <si>
    <t>Fianchi  in larice / Coperta in rovere / Fondo compesanto marino</t>
  </si>
  <si>
    <t>NANA' (ex Virginia)</t>
  </si>
  <si>
    <t>MARCO BEVILACQUA / MATTEO MORGANTIN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</si>
</sst>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F800]dddd\,\ mmmm\ dd\,\ yyyy"/>
  </numFmts>
  <fonts count="19" x14ac:knownFonts="1">
    <font>
      <sz val="10"/>
      <name val="Arial"/>
      <family val="2"/>
    </font>
    <font>
      <b/>
      <sz val="12"/>
      <color indexed="9"/>
      <name val="Verdana"/>
      <family val="2"/>
    </font>
    <font>
      <sz val="10"/>
      <color indexed="9"/>
      <name val="Verdana"/>
      <family val="2"/>
    </font>
    <font>
      <sz val="12"/>
      <color indexed="9"/>
      <name val="Verdana"/>
      <family val="2"/>
    </font>
    <font>
      <sz val="10"/>
      <color indexed="9"/>
      <name val="Arial"/>
      <family val="2"/>
    </font>
    <font>
      <b/>
      <sz val="14"/>
      <color indexed="9"/>
      <name val="Verdana"/>
      <family val="2"/>
    </font>
    <font>
      <b/>
      <sz val="10"/>
      <color indexed="9"/>
      <name val="Arial"/>
      <family val="2"/>
    </font>
    <font>
      <b/>
      <sz val="10"/>
      <color indexed="9"/>
      <name val="Verdana"/>
      <family val="2"/>
    </font>
    <font>
      <b/>
      <sz val="12"/>
      <color indexed="9"/>
      <name val="Arial"/>
      <family val="2"/>
    </font>
    <font>
      <sz val="10"/>
      <color indexed="12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sz val="11"/>
      <color indexed="9"/>
      <name val="Verdana"/>
      <family val="2"/>
    </font>
    <font>
      <b/>
      <sz val="1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4"/>
      <color indexed="9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14" fillId="0" borderId="0" applyFont="0" applyFill="0" applyBorder="0" applyAlignment="0" applyProtection="0"/>
  </cellStyleXfs>
  <cellXfs count="147">
    <xf numFmtId="0" fontId="0" fillId="0" borderId="0" xfId="0">
      <alignment vertical="center"/>
    </xf>
    <xf numFmtId="0" fontId="0" fillId="0" borderId="1" xfId="0" applyNumberFormat="1" applyFont="1" applyFill="1" applyBorder="1" applyAlignment="1">
      <alignment wrapText="1"/>
    </xf>
    <xf numFmtId="0" fontId="0" fillId="0" borderId="2" xfId="0" applyNumberFormat="1" applyFont="1" applyFill="1" applyBorder="1" applyAlignment="1">
      <alignment wrapText="1"/>
    </xf>
    <xf numFmtId="0" fontId="1" fillId="0" borderId="3" xfId="0" applyNumberFormat="1" applyFont="1" applyFill="1" applyBorder="1" applyAlignment="1"/>
    <xf numFmtId="0" fontId="5" fillId="0" borderId="0" xfId="0" applyNumberFormat="1" applyFont="1" applyFill="1" applyAlignment="1">
      <alignment horizontal="left"/>
    </xf>
    <xf numFmtId="0" fontId="4" fillId="0" borderId="2" xfId="0" applyNumberFormat="1" applyFont="1" applyFill="1" applyBorder="1" applyAlignment="1"/>
    <xf numFmtId="0" fontId="2" fillId="0" borderId="4" xfId="0" applyNumberFormat="1" applyFont="1" applyFill="1" applyBorder="1" applyAlignment="1"/>
    <xf numFmtId="0" fontId="9" fillId="0" borderId="2" xfId="0" applyNumberFormat="1" applyFont="1" applyFill="1" applyBorder="1" applyAlignment="1"/>
    <xf numFmtId="0" fontId="4" fillId="0" borderId="4" xfId="0" applyNumberFormat="1" applyFont="1" applyFill="1" applyBorder="1" applyAlignment="1"/>
    <xf numFmtId="0" fontId="0" fillId="0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/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5" xfId="0" applyNumberFormat="1" applyFont="1" applyFill="1" applyBorder="1" applyAlignment="1">
      <alignment wrapText="1"/>
    </xf>
    <xf numFmtId="0" fontId="1" fillId="0" borderId="4" xfId="0" applyNumberFormat="1" applyFont="1" applyFill="1" applyBorder="1" applyAlignment="1"/>
    <xf numFmtId="0" fontId="4" fillId="0" borderId="0" xfId="0" applyNumberFormat="1" applyFont="1" applyFill="1" applyBorder="1" applyAlignment="1"/>
    <xf numFmtId="0" fontId="1" fillId="0" borderId="7" xfId="0" applyNumberFormat="1" applyFont="1" applyFill="1" applyBorder="1" applyAlignment="1"/>
    <xf numFmtId="0" fontId="3" fillId="0" borderId="4" xfId="0" applyNumberFormat="1" applyFont="1" applyFill="1" applyBorder="1" applyAlignment="1"/>
    <xf numFmtId="0" fontId="2" fillId="0" borderId="7" xfId="0" applyNumberFormat="1" applyFont="1" applyFill="1" applyBorder="1" applyAlignment="1"/>
    <xf numFmtId="0" fontId="2" fillId="0" borderId="6" xfId="0" applyNumberFormat="1" applyFont="1" applyFill="1" applyBorder="1" applyAlignment="1"/>
    <xf numFmtId="0" fontId="2" fillId="0" borderId="5" xfId="0" applyNumberFormat="1" applyFont="1" applyFill="1" applyBorder="1" applyAlignment="1"/>
    <xf numFmtId="2" fontId="7" fillId="0" borderId="0" xfId="0" applyNumberFormat="1" applyFont="1" applyFill="1" applyBorder="1" applyAlignment="1"/>
    <xf numFmtId="0" fontId="2" fillId="0" borderId="9" xfId="0" applyNumberFormat="1" applyFont="1" applyFill="1" applyBorder="1" applyAlignment="1"/>
    <xf numFmtId="0" fontId="9" fillId="0" borderId="0" xfId="0" applyNumberFormat="1" applyFont="1" applyFill="1" applyBorder="1" applyAlignment="1"/>
    <xf numFmtId="0" fontId="2" fillId="0" borderId="10" xfId="0" applyNumberFormat="1" applyFont="1" applyFill="1" applyBorder="1" applyAlignment="1"/>
    <xf numFmtId="2" fontId="8" fillId="0" borderId="0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/>
    </xf>
    <xf numFmtId="0" fontId="8" fillId="0" borderId="11" xfId="0" applyNumberFormat="1" applyFont="1" applyFill="1" applyBorder="1" applyAlignment="1">
      <alignment horizontal="center"/>
    </xf>
    <xf numFmtId="0" fontId="4" fillId="0" borderId="5" xfId="0" applyNumberFormat="1" applyFont="1" applyFill="1" applyBorder="1" applyAlignment="1"/>
    <xf numFmtId="0" fontId="6" fillId="0" borderId="8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/>
    <xf numFmtId="0" fontId="4" fillId="0" borderId="8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16" fillId="0" borderId="8" xfId="0" applyNumberFormat="1" applyFont="1" applyFill="1" applyBorder="1" applyAlignment="1">
      <alignment horizontal="center"/>
    </xf>
    <xf numFmtId="2" fontId="2" fillId="5" borderId="8" xfId="0" applyNumberFormat="1" applyFont="1" applyFill="1" applyBorder="1" applyAlignment="1"/>
    <xf numFmtId="0" fontId="2" fillId="4" borderId="8" xfId="0" applyNumberFormat="1" applyFont="1" applyFill="1" applyBorder="1" applyAlignment="1"/>
    <xf numFmtId="0" fontId="2" fillId="4" borderId="12" xfId="0" applyNumberFormat="1" applyFont="1" applyFill="1" applyBorder="1" applyAlignment="1"/>
    <xf numFmtId="0" fontId="6" fillId="0" borderId="0" xfId="0" applyNumberFormat="1" applyFont="1" applyFill="1" applyAlignment="1">
      <alignment wrapText="1"/>
    </xf>
    <xf numFmtId="43" fontId="9" fillId="0" borderId="5" xfId="0" applyNumberFormat="1" applyFont="1" applyFill="1" applyBorder="1" applyAlignment="1"/>
    <xf numFmtId="0" fontId="1" fillId="0" borderId="32" xfId="0" applyNumberFormat="1" applyFont="1" applyFill="1" applyBorder="1" applyAlignment="1"/>
    <xf numFmtId="0" fontId="12" fillId="0" borderId="30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/>
    <xf numFmtId="0" fontId="12" fillId="0" borderId="38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>
      <alignment vertical="center"/>
    </xf>
    <xf numFmtId="0" fontId="7" fillId="0" borderId="32" xfId="0" applyNumberFormat="1" applyFont="1" applyFill="1" applyBorder="1" applyAlignment="1"/>
    <xf numFmtId="0" fontId="7" fillId="0" borderId="23" xfId="0" applyNumberFormat="1" applyFont="1" applyFill="1" applyBorder="1" applyAlignment="1"/>
    <xf numFmtId="0" fontId="7" fillId="0" borderId="23" xfId="0" applyNumberFormat="1" applyFont="1" applyFill="1" applyBorder="1" applyAlignment="1">
      <alignment wrapText="1"/>
    </xf>
    <xf numFmtId="0" fontId="2" fillId="0" borderId="23" xfId="0" applyNumberFormat="1" applyFont="1" applyFill="1" applyBorder="1" applyAlignment="1">
      <alignment wrapText="1"/>
    </xf>
    <xf numFmtId="0" fontId="2" fillId="0" borderId="23" xfId="0" applyNumberFormat="1" applyFont="1" applyFill="1" applyBorder="1" applyAlignment="1"/>
    <xf numFmtId="0" fontId="2" fillId="0" borderId="32" xfId="0" applyNumberFormat="1" applyFont="1" applyFill="1" applyBorder="1" applyAlignment="1">
      <alignment wrapText="1"/>
    </xf>
    <xf numFmtId="0" fontId="2" fillId="0" borderId="32" xfId="0" applyNumberFormat="1" applyFont="1" applyFill="1" applyBorder="1" applyAlignment="1"/>
    <xf numFmtId="0" fontId="2" fillId="0" borderId="23" xfId="0" applyNumberFormat="1" applyFont="1" applyFill="1" applyBorder="1" applyAlignment="1">
      <alignment vertical="center"/>
    </xf>
    <xf numFmtId="0" fontId="4" fillId="0" borderId="40" xfId="0" applyNumberFormat="1" applyFont="1" applyFill="1" applyBorder="1" applyAlignment="1"/>
    <xf numFmtId="43" fontId="17" fillId="0" borderId="0" xfId="0" applyNumberFormat="1" applyFont="1">
      <alignment vertical="center"/>
    </xf>
    <xf numFmtId="0" fontId="17" fillId="0" borderId="0" xfId="0" applyNumberFormat="1" applyFont="1" applyFill="1" applyAlignment="1"/>
    <xf numFmtId="43" fontId="17" fillId="0" borderId="0" xfId="0" applyNumberFormat="1" applyFont="1" applyFill="1" applyBorder="1" applyAlignment="1">
      <alignment wrapText="1"/>
    </xf>
    <xf numFmtId="0" fontId="17" fillId="0" borderId="0" xfId="0" applyNumberFormat="1" applyFont="1" applyFill="1" applyBorder="1" applyAlignment="1"/>
    <xf numFmtId="2" fontId="18" fillId="0" borderId="0" xfId="0" applyNumberFormat="1" applyFont="1" applyFill="1" applyBorder="1" applyAlignment="1"/>
    <xf numFmtId="0" fontId="17" fillId="0" borderId="0" xfId="0" applyNumberFormat="1" applyFont="1" applyFill="1" applyBorder="1" applyAlignment="1">
      <alignment wrapText="1"/>
    </xf>
    <xf numFmtId="0" fontId="17" fillId="0" borderId="0" xfId="0" applyFont="1">
      <alignment vertical="center"/>
    </xf>
    <xf numFmtId="0" fontId="5" fillId="0" borderId="31" xfId="0" applyNumberFormat="1" applyFont="1" applyFill="1" applyBorder="1" applyAlignment="1" applyProtection="1">
      <alignment horizontal="center" vertical="center"/>
      <protection locked="0"/>
    </xf>
    <xf numFmtId="49" fontId="7" fillId="0" borderId="39" xfId="0" applyNumberFormat="1" applyFont="1" applyFill="1" applyBorder="1" applyAlignment="1" applyProtection="1">
      <alignment horizontal="center" vertical="center"/>
      <protection locked="0"/>
    </xf>
    <xf numFmtId="0" fontId="10" fillId="3" borderId="31" xfId="0" applyNumberFormat="1" applyFont="1" applyFill="1" applyBorder="1" applyAlignment="1" applyProtection="1">
      <alignment horizontal="center" vertical="center"/>
      <protection locked="0"/>
    </xf>
    <xf numFmtId="43" fontId="6" fillId="5" borderId="31" xfId="1" applyFont="1" applyFill="1" applyBorder="1" applyAlignment="1" applyProtection="1">
      <protection locked="0"/>
    </xf>
    <xf numFmtId="43" fontId="6" fillId="0" borderId="31" xfId="1" applyFont="1" applyFill="1" applyBorder="1" applyAlignment="1" applyProtection="1">
      <protection locked="0"/>
    </xf>
    <xf numFmtId="43" fontId="6" fillId="5" borderId="31" xfId="1" applyFont="1" applyFill="1" applyBorder="1" applyAlignment="1" applyProtection="1">
      <alignment horizontal="right" vertical="center"/>
      <protection locked="0"/>
    </xf>
    <xf numFmtId="0" fontId="6" fillId="2" borderId="31" xfId="0" applyNumberFormat="1" applyFont="1" applyFill="1" applyBorder="1" applyAlignment="1" applyProtection="1">
      <protection locked="0"/>
    </xf>
    <xf numFmtId="43" fontId="6" fillId="3" borderId="31" xfId="1" applyFont="1" applyFill="1" applyBorder="1" applyAlignment="1" applyProtection="1">
      <protection locked="0"/>
    </xf>
    <xf numFmtId="43" fontId="6" fillId="2" borderId="31" xfId="1" applyFont="1" applyFill="1" applyBorder="1" applyAlignment="1" applyProtection="1">
      <protection locked="0"/>
    </xf>
    <xf numFmtId="2" fontId="8" fillId="2" borderId="13" xfId="0" applyNumberFormat="1" applyFont="1" applyFill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2" fontId="8" fillId="2" borderId="16" xfId="0" applyNumberFormat="1" applyFont="1" applyFill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2" fontId="6" fillId="2" borderId="8" xfId="0" applyNumberFormat="1" applyFont="1" applyFill="1" applyBorder="1" applyAlignment="1">
      <alignment horizontal="center" vertical="center"/>
    </xf>
    <xf numFmtId="0" fontId="0" fillId="0" borderId="8" xfId="0" applyBorder="1">
      <alignment vertical="center"/>
    </xf>
    <xf numFmtId="0" fontId="1" fillId="0" borderId="19" xfId="0" applyNumberFormat="1" applyFont="1" applyFill="1" applyBorder="1" applyAlignment="1">
      <alignment horizontal="center"/>
    </xf>
    <xf numFmtId="0" fontId="0" fillId="0" borderId="20" xfId="0" applyNumberFormat="1" applyFont="1" applyFill="1" applyBorder="1" applyAlignment="1">
      <alignment wrapText="1"/>
    </xf>
    <xf numFmtId="0" fontId="0" fillId="0" borderId="21" xfId="0" applyNumberFormat="1" applyFont="1" applyFill="1" applyBorder="1" applyAlignment="1">
      <alignment wrapText="1"/>
    </xf>
    <xf numFmtId="2" fontId="6" fillId="2" borderId="11" xfId="0" applyNumberFormat="1" applyFont="1" applyFill="1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1" xfId="0" applyNumberFormat="1" applyFont="1" applyFill="1" applyBorder="1" applyAlignment="1">
      <alignment wrapText="1"/>
    </xf>
    <xf numFmtId="0" fontId="4" fillId="0" borderId="11" xfId="0" applyNumberFormat="1" applyFont="1" applyFill="1" applyBorder="1" applyAlignment="1">
      <alignment horizontal="center"/>
    </xf>
    <xf numFmtId="0" fontId="0" fillId="0" borderId="22" xfId="0" applyNumberFormat="1" applyFont="1" applyFill="1" applyBorder="1" applyAlignment="1">
      <alignment wrapText="1"/>
    </xf>
    <xf numFmtId="2" fontId="8" fillId="2" borderId="11" xfId="0" applyNumberFormat="1" applyFont="1" applyFill="1" applyBorder="1" applyAlignment="1">
      <alignment horizontal="center"/>
    </xf>
    <xf numFmtId="2" fontId="6" fillId="3" borderId="8" xfId="0" applyNumberFormat="1" applyFont="1" applyFill="1" applyBorder="1" applyAlignment="1">
      <alignment horizontal="center" vertical="center"/>
    </xf>
    <xf numFmtId="2" fontId="6" fillId="3" borderId="11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horizontal="center" vertical="center"/>
    </xf>
    <xf numFmtId="0" fontId="0" fillId="0" borderId="22" xfId="0" applyNumberFormat="1" applyFont="1" applyFill="1" applyBorder="1" applyAlignment="1">
      <alignment vertical="center" wrapText="1"/>
    </xf>
    <xf numFmtId="2" fontId="8" fillId="3" borderId="11" xfId="0" applyNumberFormat="1" applyFont="1" applyFill="1" applyBorder="1" applyAlignment="1">
      <alignment horizontal="center"/>
    </xf>
    <xf numFmtId="2" fontId="4" fillId="0" borderId="24" xfId="0" applyNumberFormat="1" applyFont="1" applyFill="1" applyBorder="1" applyAlignment="1">
      <alignment horizontal="center" vertical="center" wrapText="1"/>
    </xf>
    <xf numFmtId="2" fontId="8" fillId="4" borderId="11" xfId="0" applyNumberFormat="1" applyFont="1" applyFill="1" applyBorder="1" applyAlignment="1">
      <alignment horizontal="center" vertical="center" wrapText="1"/>
    </xf>
    <xf numFmtId="0" fontId="0" fillId="4" borderId="22" xfId="0" applyNumberFormat="1" applyFont="1" applyFill="1" applyBorder="1" applyAlignment="1">
      <alignment wrapText="1"/>
    </xf>
    <xf numFmtId="0" fontId="13" fillId="6" borderId="25" xfId="0" applyFont="1" applyFill="1" applyBorder="1" applyAlignment="1">
      <alignment horizontal="center" vertical="center"/>
    </xf>
    <xf numFmtId="0" fontId="13" fillId="6" borderId="33" xfId="0" applyFont="1" applyFill="1" applyBorder="1" applyAlignment="1">
      <alignment horizontal="center" vertical="center"/>
    </xf>
    <xf numFmtId="0" fontId="13" fillId="6" borderId="26" xfId="0" applyFont="1" applyFill="1" applyBorder="1" applyAlignment="1">
      <alignment horizontal="center" vertical="center"/>
    </xf>
    <xf numFmtId="0" fontId="13" fillId="6" borderId="37" xfId="0" applyFont="1" applyFill="1" applyBorder="1" applyAlignment="1">
      <alignment horizontal="center" vertical="center"/>
    </xf>
    <xf numFmtId="164" fontId="2" fillId="0" borderId="34" xfId="0" applyNumberFormat="1" applyFont="1" applyFill="1" applyBorder="1" applyAlignment="1" applyProtection="1">
      <alignment horizontal="left"/>
      <protection locked="0"/>
    </xf>
    <xf numFmtId="164" fontId="2" fillId="0" borderId="35" xfId="0" applyNumberFormat="1" applyFont="1" applyFill="1" applyBorder="1" applyAlignment="1" applyProtection="1">
      <alignment horizontal="left"/>
      <protection locked="0"/>
    </xf>
    <xf numFmtId="164" fontId="2" fillId="0" borderId="36" xfId="0" applyNumberFormat="1" applyFont="1" applyFill="1" applyBorder="1" applyAlignment="1" applyProtection="1">
      <alignment horizontal="left"/>
      <protection locked="0"/>
    </xf>
    <xf numFmtId="0" fontId="2" fillId="0" borderId="14" xfId="0" applyNumberFormat="1" applyFont="1" applyFill="1" applyBorder="1" applyAlignment="1" applyProtection="1">
      <protection locked="0"/>
    </xf>
    <xf numFmtId="0" fontId="0" fillId="0" borderId="14" xfId="0" applyNumberFormat="1" applyFont="1" applyFill="1" applyBorder="1" applyAlignment="1" applyProtection="1">
      <alignment wrapText="1"/>
      <protection locked="0"/>
    </xf>
    <xf numFmtId="0" fontId="1" fillId="0" borderId="34" xfId="0" applyNumberFormat="1" applyFont="1" applyFill="1" applyBorder="1" applyAlignment="1" applyProtection="1">
      <protection locked="0"/>
    </xf>
    <xf numFmtId="0" fontId="1" fillId="0" borderId="35" xfId="0" applyNumberFormat="1" applyFont="1" applyFill="1" applyBorder="1" applyAlignment="1" applyProtection="1">
      <protection locked="0"/>
    </xf>
    <xf numFmtId="0" fontId="1" fillId="0" borderId="36" xfId="0" applyNumberFormat="1" applyFont="1" applyFill="1" applyBorder="1" applyAlignment="1" applyProtection="1">
      <protection locked="0"/>
    </xf>
    <xf numFmtId="0" fontId="2" fillId="0" borderId="34" xfId="0" applyNumberFormat="1" applyFont="1" applyFill="1" applyBorder="1" applyAlignment="1" applyProtection="1">
      <protection locked="0"/>
    </xf>
    <xf numFmtId="0" fontId="2" fillId="0" borderId="35" xfId="0" applyNumberFormat="1" applyFont="1" applyFill="1" applyBorder="1" applyAlignment="1" applyProtection="1">
      <protection locked="0"/>
    </xf>
    <xf numFmtId="0" fontId="2" fillId="0" borderId="36" xfId="0" applyNumberFormat="1" applyFont="1" applyFill="1" applyBorder="1" applyAlignment="1" applyProtection="1">
      <protection locked="0"/>
    </xf>
    <xf numFmtId="2" fontId="6" fillId="5" borderId="8" xfId="0" applyNumberFormat="1" applyFont="1" applyFill="1" applyBorder="1" applyAlignment="1">
      <alignment horizontal="center" vertical="center"/>
    </xf>
    <xf numFmtId="2" fontId="0" fillId="5" borderId="8" xfId="0" applyNumberFormat="1" applyFill="1" applyBorder="1">
      <alignment vertical="center"/>
    </xf>
    <xf numFmtId="2" fontId="6" fillId="5" borderId="11" xfId="0" applyNumberFormat="1" applyFont="1" applyFill="1" applyBorder="1" applyAlignment="1">
      <alignment horizontal="center" vertical="center"/>
    </xf>
    <xf numFmtId="0" fontId="0" fillId="5" borderId="11" xfId="0" applyFill="1" applyBorder="1">
      <alignment vertical="center"/>
    </xf>
    <xf numFmtId="0" fontId="0" fillId="5" borderId="11" xfId="0" applyNumberFormat="1" applyFont="1" applyFill="1" applyBorder="1" applyAlignment="1">
      <alignment wrapText="1"/>
    </xf>
    <xf numFmtId="2" fontId="8" fillId="5" borderId="11" xfId="0" applyNumberFormat="1" applyFont="1" applyFill="1" applyBorder="1" applyAlignment="1">
      <alignment horizontal="center" vertical="center" wrapText="1"/>
    </xf>
    <xf numFmtId="0" fontId="0" fillId="5" borderId="22" xfId="0" applyNumberFormat="1" applyFont="1" applyFill="1" applyBorder="1" applyAlignment="1">
      <alignment wrapText="1"/>
    </xf>
    <xf numFmtId="0" fontId="7" fillId="0" borderId="34" xfId="0" applyNumberFormat="1" applyFont="1" applyFill="1" applyBorder="1" applyAlignment="1" applyProtection="1">
      <protection locked="0"/>
    </xf>
    <xf numFmtId="0" fontId="7" fillId="0" borderId="35" xfId="0" applyNumberFormat="1" applyFont="1" applyFill="1" applyBorder="1" applyAlignment="1" applyProtection="1">
      <protection locked="0"/>
    </xf>
    <xf numFmtId="0" fontId="7" fillId="0" borderId="36" xfId="0" applyNumberFormat="1" applyFont="1" applyFill="1" applyBorder="1" applyAlignment="1" applyProtection="1">
      <protection locked="0"/>
    </xf>
    <xf numFmtId="0" fontId="4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Border="1">
      <alignment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>
      <alignment vertical="center"/>
    </xf>
    <xf numFmtId="0" fontId="2" fillId="0" borderId="34" xfId="0" applyNumberFormat="1" applyFont="1" applyFill="1" applyBorder="1" applyAlignment="1" applyProtection="1">
      <alignment horizontal="left" vertical="center" wrapText="1"/>
      <protection locked="0"/>
    </xf>
    <xf numFmtId="0" fontId="2" fillId="0" borderId="35" xfId="0" applyNumberFormat="1" applyFont="1" applyFill="1" applyBorder="1" applyAlignment="1" applyProtection="1">
      <alignment horizontal="left" vertical="center" wrapText="1"/>
      <protection locked="0"/>
    </xf>
    <xf numFmtId="0" fontId="2" fillId="0" borderId="36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3" fillId="0" borderId="27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 wrapText="1"/>
    </xf>
    <xf numFmtId="0" fontId="3" fillId="0" borderId="2" xfId="0" applyNumberFormat="1" applyFont="1" applyFill="1" applyBorder="1" applyAlignment="1">
      <alignment wrapText="1"/>
    </xf>
    <xf numFmtId="0" fontId="15" fillId="0" borderId="27" xfId="0" applyNumberFormat="1" applyFont="1" applyFill="1" applyBorder="1" applyAlignment="1">
      <alignment wrapText="1"/>
    </xf>
    <xf numFmtId="0" fontId="15" fillId="0" borderId="0" xfId="0" applyNumberFormat="1" applyFont="1" applyFill="1" applyBorder="1" applyAlignment="1">
      <alignment wrapText="1"/>
    </xf>
    <xf numFmtId="0" fontId="15" fillId="0" borderId="2" xfId="0" applyNumberFormat="1" applyFont="1" applyFill="1" applyBorder="1" applyAlignment="1">
      <alignment wrapText="1"/>
    </xf>
    <xf numFmtId="0" fontId="3" fillId="0" borderId="27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 wrapText="1"/>
    </xf>
    <xf numFmtId="0" fontId="3" fillId="0" borderId="2" xfId="0" applyNumberFormat="1" applyFont="1" applyFill="1" applyBorder="1" applyAlignment="1">
      <alignment horizontal="center" wrapText="1"/>
    </xf>
    <xf numFmtId="0" fontId="0" fillId="0" borderId="27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wrapText="1"/>
    </xf>
    <xf numFmtId="0" fontId="0" fillId="0" borderId="2" xfId="0" applyNumberFormat="1" applyFont="1" applyFill="1" applyBorder="1" applyAlignment="1">
      <alignment wrapText="1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CF305"/>
      <rgbColor rgb="00000000"/>
      <rgbColor rgb="0000ABEA"/>
      <rgbColor rgb="00CCFFCC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336550</xdr:colOff>
      <xdr:row>8</xdr:row>
      <xdr:rowOff>133349</xdr:rowOff>
    </xdr:from>
    <xdr:to>
      <xdr:col>6</xdr:col>
      <xdr:colOff>1373043</xdr:colOff>
      <xdr:row>12</xdr:row>
      <xdr:rowOff>9524</xdr:rowOff>
    </xdr:to>
    <xdr:pic>
      <xdr:nvPicPr>
        <xdr:cNvPr id="1028" name="Immagine 2" descr="logo avt y+k OK.jpg">
          <a:extLst>
            <a:ext uri="{FF2B5EF4-FFF2-40B4-BE49-F238E27FC236}">
              <a16:creationId xmlns:a16="http://schemas.microsoft.com/office/drawing/2014/main" id="{11421773-3BF3-2345-B09B-FD4B1740B9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48475" y="2400299"/>
          <a:ext cx="904875" cy="714375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7"/>
  <sheetViews>
    <sheetView showGridLines="0" tabSelected="1" zoomScale="70" zoomScaleNormal="70" workbookViewId="0">
      <selection activeCell="C46" sqref="C46"/>
    </sheetView>
  </sheetViews>
  <sheetFormatPr defaultColWidth="8.7109375" defaultRowHeight="12.75" customHeight="1" x14ac:dyDescent="0.2"/>
  <cols>
    <col min="1" max="1" width="4.28515625" customWidth="1"/>
    <col min="2" max="2" width="42.28515625" customWidth="1"/>
    <col min="3" max="4" width="8.7109375" customWidth="1"/>
    <col min="5" max="5" width="10.28515625" customWidth="1"/>
    <col min="6" max="6" width="24.5703125" customWidth="1"/>
    <col min="7" max="7" width="25.85546875" customWidth="1"/>
    <col min="8" max="8" width="10.28515625" customWidth="1"/>
  </cols>
  <sheetData>
    <row r="1" spans="1:7" ht="39.950000000000003" customHeight="1" thickBot="1" x14ac:dyDescent="0.25">
      <c r="B1" s="97" t="s">
        <v>49</v>
      </c>
      <c r="C1" s="98"/>
      <c r="D1" s="98"/>
      <c r="E1" s="98"/>
      <c r="F1" s="99"/>
      <c r="G1" s="100"/>
    </row>
    <row r="2" spans="1:7" ht="18" customHeight="1" thickBot="1" x14ac:dyDescent="0.25">
      <c r="A2" s="2"/>
      <c r="B2" s="42" t="s">
        <v>13</v>
      </c>
      <c r="C2" s="101">
        <v>43492</v>
      </c>
      <c r="D2" s="102"/>
      <c r="E2" s="103"/>
      <c r="F2" s="43" t="s">
        <v>50</v>
      </c>
      <c r="G2" s="63">
        <v>225</v>
      </c>
    </row>
    <row r="3" spans="1:7" ht="18" customHeight="1" thickBot="1" x14ac:dyDescent="0.25">
      <c r="A3" s="2"/>
      <c r="B3" s="16" t="s">
        <v>22</v>
      </c>
      <c r="C3" s="104" t="s">
        <v>55</v>
      </c>
      <c r="D3" s="105"/>
      <c r="E3" s="105"/>
      <c r="F3" s="45" t="s">
        <v>51</v>
      </c>
      <c r="G3" s="64" t="s">
        <v>60</v>
      </c>
    </row>
    <row r="4" spans="1:7" ht="18" customHeight="1" thickBot="1" x14ac:dyDescent="0.25">
      <c r="A4" s="2"/>
      <c r="B4" s="44" t="s">
        <v>14</v>
      </c>
      <c r="C4" s="106" t="s">
        <v>64</v>
      </c>
      <c r="D4" s="107"/>
      <c r="E4" s="107"/>
      <c r="F4" s="107"/>
      <c r="G4" s="108"/>
    </row>
    <row r="5" spans="1:7" ht="18" customHeight="1" thickBot="1" x14ac:dyDescent="0.25">
      <c r="A5" s="2"/>
      <c r="B5" s="44" t="s">
        <v>28</v>
      </c>
      <c r="C5" s="109" t="s">
        <v>62</v>
      </c>
      <c r="D5" s="110"/>
      <c r="E5" s="110"/>
      <c r="F5" s="110"/>
      <c r="G5" s="111"/>
    </row>
    <row r="6" spans="1:7" ht="18" customHeight="1" thickBot="1" x14ac:dyDescent="0.25">
      <c r="A6" s="2"/>
      <c r="B6" s="44" t="s">
        <v>29</v>
      </c>
      <c r="C6" s="119" t="s">
        <v>61</v>
      </c>
      <c r="D6" s="120"/>
      <c r="E6" s="120"/>
      <c r="F6" s="120"/>
      <c r="G6" s="121"/>
    </row>
    <row r="7" spans="1:7" ht="18" customHeight="1" thickBot="1" x14ac:dyDescent="0.25">
      <c r="A7" s="2"/>
      <c r="B7" s="46" t="s">
        <v>54</v>
      </c>
      <c r="C7" s="126" t="s">
        <v>63</v>
      </c>
      <c r="D7" s="127"/>
      <c r="E7" s="127"/>
      <c r="F7" s="127"/>
      <c r="G7" s="128"/>
    </row>
    <row r="8" spans="1:7" ht="18" customHeight="1" x14ac:dyDescent="0.2">
      <c r="A8" s="2"/>
      <c r="B8" s="33"/>
      <c r="C8" s="10"/>
      <c r="D8" s="9"/>
      <c r="E8" s="9"/>
      <c r="F8" s="9"/>
      <c r="G8" s="2"/>
    </row>
    <row r="9" spans="1:7" ht="15" x14ac:dyDescent="0.2">
      <c r="A9" s="2"/>
      <c r="B9" s="14"/>
      <c r="C9" s="15"/>
      <c r="D9" s="15"/>
      <c r="E9" s="15"/>
      <c r="F9" s="15"/>
      <c r="G9" s="5"/>
    </row>
    <row r="10" spans="1:7" ht="18.75" thickBot="1" x14ac:dyDescent="0.3">
      <c r="A10" s="2"/>
      <c r="B10" s="3" t="s">
        <v>1</v>
      </c>
      <c r="C10" s="13"/>
      <c r="F10" s="4" t="s">
        <v>8</v>
      </c>
      <c r="G10" s="5"/>
    </row>
    <row r="11" spans="1:7" ht="26.25" thickBot="1" x14ac:dyDescent="0.25">
      <c r="A11" s="2"/>
      <c r="B11" s="52" t="s">
        <v>10</v>
      </c>
      <c r="C11" s="65">
        <v>448</v>
      </c>
      <c r="D11" s="9"/>
      <c r="F11" s="40" t="s">
        <v>56</v>
      </c>
      <c r="G11" s="5"/>
    </row>
    <row r="12" spans="1:7" ht="15" x14ac:dyDescent="0.2">
      <c r="A12" s="2"/>
      <c r="B12" s="17"/>
      <c r="C12" s="9"/>
      <c r="G12" s="5"/>
    </row>
    <row r="13" spans="1:7" ht="15.75" thickBot="1" x14ac:dyDescent="0.25">
      <c r="A13" s="2"/>
      <c r="B13" s="3" t="s">
        <v>34</v>
      </c>
      <c r="C13" s="13"/>
      <c r="F13" s="9"/>
      <c r="G13" s="26"/>
    </row>
    <row r="14" spans="1:7" ht="15" customHeight="1" thickBot="1" x14ac:dyDescent="0.25">
      <c r="A14" s="2"/>
      <c r="B14" s="47" t="s">
        <v>43</v>
      </c>
      <c r="C14" s="66">
        <v>6.31</v>
      </c>
      <c r="D14" s="9"/>
      <c r="E14" s="9"/>
      <c r="F14" s="122" t="s">
        <v>35</v>
      </c>
      <c r="G14" s="124" t="s">
        <v>12</v>
      </c>
    </row>
    <row r="15" spans="1:7" ht="15" customHeight="1" thickBot="1" x14ac:dyDescent="0.25">
      <c r="A15" s="2"/>
      <c r="B15" s="48" t="s">
        <v>23</v>
      </c>
      <c r="C15" s="67">
        <v>1.77</v>
      </c>
      <c r="D15" s="9"/>
      <c r="F15" s="123"/>
      <c r="G15" s="125"/>
    </row>
    <row r="16" spans="1:7" ht="39" thickBot="1" x14ac:dyDescent="0.25">
      <c r="A16" s="2"/>
      <c r="B16" s="49" t="s">
        <v>42</v>
      </c>
      <c r="C16" s="68">
        <v>4.87</v>
      </c>
      <c r="D16" s="9"/>
      <c r="F16" s="123"/>
      <c r="G16" s="125"/>
    </row>
    <row r="17" spans="1:7" ht="26.25" thickBot="1" x14ac:dyDescent="0.25">
      <c r="A17" s="2"/>
      <c r="B17" s="50" t="s">
        <v>20</v>
      </c>
      <c r="C17" s="67">
        <v>5.2</v>
      </c>
      <c r="D17" s="9"/>
      <c r="E17" s="9"/>
      <c r="F17" s="112">
        <f>SUM((C16*C18))*C20</f>
        <v>17.824199999999998</v>
      </c>
      <c r="G17" s="114">
        <f>SUM((F31/3))</f>
        <v>5.0908554379537234</v>
      </c>
    </row>
    <row r="18" spans="1:7" ht="15" customHeight="1" thickBot="1" x14ac:dyDescent="0.25">
      <c r="A18" s="2"/>
      <c r="B18" s="48" t="s">
        <v>25</v>
      </c>
      <c r="C18" s="66">
        <v>1.22</v>
      </c>
      <c r="D18" s="9"/>
      <c r="F18" s="113"/>
      <c r="G18" s="115"/>
    </row>
    <row r="19" spans="1:7" ht="15" customHeight="1" thickBot="1" x14ac:dyDescent="0.25">
      <c r="A19" s="2"/>
      <c r="B19" s="51" t="s">
        <v>11</v>
      </c>
      <c r="C19" s="67">
        <v>3.54</v>
      </c>
      <c r="D19" s="9"/>
      <c r="F19" s="113"/>
      <c r="G19" s="116"/>
    </row>
    <row r="20" spans="1:7" ht="15" customHeight="1" thickBot="1" x14ac:dyDescent="0.25">
      <c r="A20" s="2"/>
      <c r="B20" s="48" t="s">
        <v>41</v>
      </c>
      <c r="C20" s="37">
        <f>IF(OR(C3="Sanpierota",C3="Sàndolo, mascareta, s'cipon"),C50,IF(C3="Topo venxian, topa",C51,C52))</f>
        <v>3</v>
      </c>
      <c r="D20" s="9"/>
      <c r="E20" s="9"/>
      <c r="F20" s="94" t="s">
        <v>45</v>
      </c>
      <c r="G20" s="92"/>
    </row>
    <row r="21" spans="1:7" ht="15" customHeight="1" thickBot="1" x14ac:dyDescent="0.25">
      <c r="A21" s="2"/>
      <c r="B21" s="51" t="s">
        <v>37</v>
      </c>
      <c r="C21" s="67">
        <v>0.53</v>
      </c>
      <c r="D21" s="9"/>
      <c r="E21" s="9"/>
      <c r="F21" s="117">
        <f>SUM(((F17*3)/100))+F17</f>
        <v>18.358925999999997</v>
      </c>
      <c r="G21" s="118"/>
    </row>
    <row r="22" spans="1:7" ht="15" customHeight="1" x14ac:dyDescent="0.2">
      <c r="A22" s="2"/>
      <c r="B22" s="48" t="s">
        <v>46</v>
      </c>
      <c r="C22" s="38">
        <f>IF(OR(C3="Sanpierota",C3="Sàndolo, mascareta, s'cipon"),C55,IF(C3="Topo venxian, topa",C56,C57))</f>
        <v>4.3299999999999998E-2</v>
      </c>
      <c r="F22" s="94" t="s">
        <v>44</v>
      </c>
      <c r="G22" s="92"/>
    </row>
    <row r="23" spans="1:7" ht="15" customHeight="1" x14ac:dyDescent="0.2">
      <c r="A23" s="2"/>
      <c r="B23" s="24"/>
      <c r="F23" s="95">
        <f>C11*C22</f>
        <v>19.398399999999999</v>
      </c>
      <c r="G23" s="96"/>
    </row>
    <row r="24" spans="1:7" ht="12.75" customHeight="1" x14ac:dyDescent="0.2">
      <c r="A24" s="2"/>
      <c r="B24" s="6"/>
      <c r="F24" s="25"/>
      <c r="G24" s="2"/>
    </row>
    <row r="25" spans="1:7" ht="15.75" thickBot="1" x14ac:dyDescent="0.25">
      <c r="A25" s="2"/>
      <c r="B25" s="3" t="s">
        <v>21</v>
      </c>
      <c r="C25" s="13"/>
      <c r="D25" s="56">
        <f>(C26+C28+C29)/2</f>
        <v>8.2749999999999986</v>
      </c>
      <c r="E25" s="57">
        <f>SUM(((C26+C28)+C29))/2</f>
        <v>8.2749999999999986</v>
      </c>
      <c r="F25" s="9"/>
      <c r="G25" s="27"/>
    </row>
    <row r="26" spans="1:7" ht="15" customHeight="1" thickBot="1" x14ac:dyDescent="0.25">
      <c r="A26" s="2"/>
      <c r="B26" s="53" t="s">
        <v>32</v>
      </c>
      <c r="C26" s="69">
        <v>5.35</v>
      </c>
      <c r="D26" s="58">
        <f>(C27+C29+C30)/2</f>
        <v>5.18</v>
      </c>
      <c r="E26" s="59">
        <f>SUM(((C27+C30)+C29))/2</f>
        <v>5.18</v>
      </c>
      <c r="F26" s="31" t="s">
        <v>0</v>
      </c>
      <c r="G26" s="32" t="s">
        <v>2</v>
      </c>
    </row>
    <row r="27" spans="1:7" ht="15" customHeight="1" thickBot="1" x14ac:dyDescent="0.25">
      <c r="A27" s="2"/>
      <c r="B27" s="54" t="s">
        <v>17</v>
      </c>
      <c r="C27" s="69">
        <v>4.16</v>
      </c>
      <c r="D27" s="58">
        <f>(C26+C30+C31)/2</f>
        <v>6.7899999999999991</v>
      </c>
      <c r="E27" s="60">
        <f>SUM(((C31+C26)+C30))/2</f>
        <v>6.7899999999999991</v>
      </c>
      <c r="F27" s="78">
        <f>SQRT((((E25*(E25-C26))*(E25-C28))*(E25-C29)))+SQRT((((E26*(E26-C27))*(E26-C30))*(E26-C29)))</f>
        <v>15.467122704935372</v>
      </c>
      <c r="G27" s="83">
        <f>SQRT((((E27*(E27-C26))*(E27-C30))*(E27-C31)))+SQRT((((E28*(E28-C27))*(E28-C31))*(E28-C28)))</f>
        <v>15.078009922786965</v>
      </c>
    </row>
    <row r="28" spans="1:7" ht="15" customHeight="1" thickBot="1" x14ac:dyDescent="0.25">
      <c r="A28" s="2"/>
      <c r="B28" s="51" t="s">
        <v>3</v>
      </c>
      <c r="C28" s="69">
        <v>6.52</v>
      </c>
      <c r="D28" s="58">
        <f>(C27+C28+C31)/2</f>
        <v>8.6950000000000003</v>
      </c>
      <c r="E28" s="60">
        <f>SUM(((C28+C27)+C31))/2</f>
        <v>8.6950000000000003</v>
      </c>
      <c r="F28" s="79"/>
      <c r="G28" s="84"/>
    </row>
    <row r="29" spans="1:7" ht="15" customHeight="1" thickBot="1" x14ac:dyDescent="0.25">
      <c r="A29" s="2"/>
      <c r="B29" s="51" t="s">
        <v>52</v>
      </c>
      <c r="C29" s="69">
        <v>4.68</v>
      </c>
      <c r="D29" s="61"/>
      <c r="E29" s="60"/>
      <c r="F29" s="79"/>
      <c r="G29" s="85"/>
    </row>
    <row r="30" spans="1:7" ht="15" customHeight="1" thickBot="1" x14ac:dyDescent="0.25">
      <c r="A30" s="2"/>
      <c r="B30" s="51" t="s">
        <v>27</v>
      </c>
      <c r="C30" s="69">
        <v>1.52</v>
      </c>
      <c r="D30" s="61"/>
      <c r="E30" s="61"/>
      <c r="F30" s="86" t="s">
        <v>30</v>
      </c>
      <c r="G30" s="87"/>
    </row>
    <row r="31" spans="1:7" ht="15" customHeight="1" thickBot="1" x14ac:dyDescent="0.3">
      <c r="A31" s="2"/>
      <c r="B31" s="51" t="s">
        <v>53</v>
      </c>
      <c r="C31" s="69">
        <v>6.71</v>
      </c>
      <c r="D31" s="62"/>
      <c r="E31" s="61"/>
      <c r="F31" s="88">
        <f>SUM((F27+G27))/2</f>
        <v>15.272566313861169</v>
      </c>
      <c r="G31" s="87"/>
    </row>
    <row r="32" spans="1:7" x14ac:dyDescent="0.2">
      <c r="A32" s="2"/>
      <c r="B32" s="6"/>
      <c r="C32" s="9"/>
      <c r="D32" s="62"/>
      <c r="E32" s="62"/>
      <c r="F32" s="9"/>
      <c r="G32" s="5"/>
    </row>
    <row r="33" spans="1:7" ht="15.75" thickBot="1" x14ac:dyDescent="0.25">
      <c r="A33" s="2"/>
      <c r="B33" s="3" t="s">
        <v>9</v>
      </c>
      <c r="C33" s="13"/>
      <c r="D33" s="62"/>
      <c r="E33" s="57">
        <f>SUM(((C34+C36)+C37))/2</f>
        <v>0</v>
      </c>
      <c r="F33" s="9"/>
      <c r="G33" s="28"/>
    </row>
    <row r="34" spans="1:7" ht="15" customHeight="1" thickBot="1" x14ac:dyDescent="0.25">
      <c r="A34" s="2"/>
      <c r="B34" s="53" t="s">
        <v>32</v>
      </c>
      <c r="C34" s="70"/>
      <c r="D34" s="61"/>
      <c r="E34" s="59">
        <f>SUM(((C35+C38)+C37))/2</f>
        <v>0</v>
      </c>
      <c r="F34" s="34" t="s">
        <v>19</v>
      </c>
      <c r="G34" s="35" t="s">
        <v>18</v>
      </c>
    </row>
    <row r="35" spans="1:7" ht="15" customHeight="1" thickBot="1" x14ac:dyDescent="0.25">
      <c r="A35" s="2"/>
      <c r="B35" s="51" t="s">
        <v>17</v>
      </c>
      <c r="C35" s="70"/>
      <c r="D35" s="61"/>
      <c r="E35" s="60">
        <f>SUM(((C34+C39)+C38))/2</f>
        <v>0</v>
      </c>
      <c r="F35" s="89">
        <f>SQRT((((E33*(E33-C34))*(E33-C36))*(E33-C37)))+SQRT((((E34*(E34-C35))*(E34-C38))*(E34-C37)))</f>
        <v>0</v>
      </c>
      <c r="G35" s="90">
        <f>SQRT((((E35*(E35-C34))*(E35-C38))*(E35-C39)))+SQRT((((E36*(E36-C35))*(E36-C39))*(E36-C36)))</f>
        <v>0</v>
      </c>
    </row>
    <row r="36" spans="1:7" ht="15" customHeight="1" thickBot="1" x14ac:dyDescent="0.25">
      <c r="A36" s="2"/>
      <c r="B36" s="51" t="s">
        <v>3</v>
      </c>
      <c r="C36" s="70"/>
      <c r="D36" s="61"/>
      <c r="E36" s="57">
        <f>SUM(((C35+C39)+C36))/2</f>
        <v>0</v>
      </c>
      <c r="F36" s="79"/>
      <c r="G36" s="84"/>
    </row>
    <row r="37" spans="1:7" ht="15" customHeight="1" thickBot="1" x14ac:dyDescent="0.25">
      <c r="A37" s="2"/>
      <c r="B37" s="51" t="s">
        <v>52</v>
      </c>
      <c r="C37" s="70"/>
      <c r="D37" s="61"/>
      <c r="E37" s="60"/>
      <c r="F37" s="79"/>
      <c r="G37" s="85"/>
    </row>
    <row r="38" spans="1:7" ht="15" customHeight="1" thickBot="1" x14ac:dyDescent="0.25">
      <c r="A38" s="2"/>
      <c r="B38" s="51" t="s">
        <v>27</v>
      </c>
      <c r="C38" s="70"/>
      <c r="D38" s="9"/>
      <c r="E38" s="7">
        <f>SUM(((C39+C35)+C36))/2</f>
        <v>0</v>
      </c>
      <c r="F38" s="91" t="s">
        <v>40</v>
      </c>
      <c r="G38" s="92"/>
    </row>
    <row r="39" spans="1:7" ht="15" customHeight="1" thickBot="1" x14ac:dyDescent="0.3">
      <c r="A39" s="2"/>
      <c r="B39" s="51" t="s">
        <v>53</v>
      </c>
      <c r="C39" s="70"/>
      <c r="D39" s="9"/>
      <c r="E39" s="9"/>
      <c r="F39" s="93">
        <f>SUM((F35+G35))/2</f>
        <v>0</v>
      </c>
      <c r="G39" s="87"/>
    </row>
    <row r="40" spans="1:7" x14ac:dyDescent="0.2">
      <c r="A40" s="2"/>
      <c r="B40" s="8"/>
      <c r="C40" s="1"/>
      <c r="D40" s="1"/>
      <c r="F40" s="9"/>
      <c r="G40" s="5"/>
    </row>
    <row r="41" spans="1:7" ht="15.75" thickBot="1" x14ac:dyDescent="0.25">
      <c r="A41" s="2"/>
      <c r="B41" s="3" t="s">
        <v>7</v>
      </c>
      <c r="C41" s="55" t="s">
        <v>36</v>
      </c>
      <c r="D41" s="55" t="s">
        <v>31</v>
      </c>
      <c r="E41" s="41">
        <f>SUM(((C42+C43)+C44))/2</f>
        <v>5.27</v>
      </c>
      <c r="F41" s="34" t="s">
        <v>24</v>
      </c>
      <c r="G41" s="35" t="s">
        <v>15</v>
      </c>
    </row>
    <row r="42" spans="1:7" ht="15" customHeight="1" thickBot="1" x14ac:dyDescent="0.25">
      <c r="A42" s="2"/>
      <c r="B42" s="53" t="s">
        <v>6</v>
      </c>
      <c r="C42" s="71">
        <v>4.55</v>
      </c>
      <c r="D42" s="69"/>
      <c r="E42" s="23">
        <f>SUM(((D42+D43)+D44))/2</f>
        <v>0</v>
      </c>
      <c r="F42" s="72">
        <f>SQRT((((E41*(E41-C42))*(E41-C43))*(E41-C44)))</f>
        <v>4.4057499520512939</v>
      </c>
      <c r="G42" s="75">
        <f>SQRT((((E42*(E42-D42))*(E42-D43))*(E42-D44)))</f>
        <v>0</v>
      </c>
    </row>
    <row r="43" spans="1:7" ht="15" customHeight="1" thickBot="1" x14ac:dyDescent="0.25">
      <c r="A43" s="2"/>
      <c r="B43" s="51" t="s">
        <v>26</v>
      </c>
      <c r="C43" s="71">
        <v>3.24</v>
      </c>
      <c r="D43" s="69"/>
      <c r="E43" s="9"/>
      <c r="F43" s="73"/>
      <c r="G43" s="76"/>
    </row>
    <row r="44" spans="1:7" ht="15" customHeight="1" thickBot="1" x14ac:dyDescent="0.25">
      <c r="A44" s="2"/>
      <c r="B44" s="51" t="s">
        <v>4</v>
      </c>
      <c r="C44" s="71">
        <v>2.75</v>
      </c>
      <c r="D44" s="69"/>
      <c r="E44" s="9"/>
      <c r="F44" s="74"/>
      <c r="G44" s="77"/>
    </row>
    <row r="45" spans="1:7" x14ac:dyDescent="0.2">
      <c r="A45" s="2"/>
      <c r="B45" s="30"/>
      <c r="C45" s="9"/>
      <c r="D45" s="9"/>
      <c r="F45" s="9"/>
      <c r="G45" s="5"/>
    </row>
    <row r="46" spans="1:7" ht="18" x14ac:dyDescent="0.25">
      <c r="A46" s="2"/>
      <c r="B46" s="16" t="s">
        <v>39</v>
      </c>
      <c r="C46" s="9"/>
      <c r="E46" s="9"/>
      <c r="F46" s="36" t="str">
        <f>IF(C3="Sàndolo, mascareta, s'cipon","MARRON",IF(C3="Topo chiogg. bragagna, bragozzo","ARANCIO",IF(C3="Topo venxian, topa","AZZURRA",IF(C3="Sanpierota",IF(F31&lt;=15.5,"MARRON",IF(F31&lt;=18,"VERDE",IF(F31&lt;=21,"GIALLA","BLU")))))))</f>
        <v>MARRON</v>
      </c>
      <c r="G46" s="29"/>
    </row>
    <row r="47" spans="1:7" ht="12.75" customHeight="1" x14ac:dyDescent="0.2">
      <c r="A47" s="2"/>
      <c r="B47" s="30"/>
      <c r="F47" s="9"/>
      <c r="G47" s="5"/>
    </row>
    <row r="48" spans="1:7" ht="12.75" customHeight="1" x14ac:dyDescent="0.2">
      <c r="A48" s="2"/>
      <c r="B48" s="8"/>
      <c r="E48" s="9"/>
      <c r="F48" s="9"/>
      <c r="G48" s="5"/>
    </row>
    <row r="49" spans="1:7" ht="15" x14ac:dyDescent="0.2">
      <c r="A49" s="2"/>
      <c r="B49" s="3" t="s">
        <v>47</v>
      </c>
      <c r="C49" s="13"/>
      <c r="D49" s="9"/>
      <c r="E49" s="80" t="s">
        <v>38</v>
      </c>
      <c r="F49" s="81"/>
      <c r="G49" s="82"/>
    </row>
    <row r="50" spans="1:7" ht="15" customHeight="1" x14ac:dyDescent="0.2">
      <c r="A50" s="2"/>
      <c r="B50" s="19" t="s">
        <v>5</v>
      </c>
      <c r="C50" s="37">
        <v>3</v>
      </c>
      <c r="D50" s="9"/>
      <c r="E50" s="135"/>
      <c r="F50" s="136"/>
      <c r="G50" s="137"/>
    </row>
    <row r="51" spans="1:7" ht="15" customHeight="1" x14ac:dyDescent="0.2">
      <c r="A51" s="2"/>
      <c r="B51" s="18" t="s">
        <v>33</v>
      </c>
      <c r="C51" s="37">
        <v>3.1</v>
      </c>
      <c r="D51" s="9"/>
      <c r="E51" s="138"/>
      <c r="F51" s="139"/>
      <c r="G51" s="140"/>
    </row>
    <row r="52" spans="1:7" ht="15" customHeight="1" x14ac:dyDescent="0.2">
      <c r="A52" s="2"/>
      <c r="B52" s="18" t="s">
        <v>16</v>
      </c>
      <c r="C52" s="37">
        <v>3.25</v>
      </c>
      <c r="D52" s="10"/>
      <c r="E52" s="141" t="s">
        <v>65</v>
      </c>
      <c r="F52" s="142"/>
      <c r="G52" s="143"/>
    </row>
    <row r="53" spans="1:7" ht="15" customHeight="1" x14ac:dyDescent="0.2">
      <c r="A53" s="9"/>
      <c r="B53" s="20"/>
      <c r="C53" s="21"/>
      <c r="D53" s="10"/>
      <c r="E53" s="138"/>
      <c r="F53" s="139"/>
      <c r="G53" s="140"/>
    </row>
    <row r="54" spans="1:7" ht="15" x14ac:dyDescent="0.2">
      <c r="B54" s="3" t="s">
        <v>48</v>
      </c>
      <c r="C54" s="13"/>
      <c r="D54" s="11"/>
      <c r="E54" s="144"/>
      <c r="F54" s="145"/>
      <c r="G54" s="146"/>
    </row>
    <row r="55" spans="1:7" ht="15" customHeight="1" x14ac:dyDescent="0.2">
      <c r="B55" s="19" t="s">
        <v>5</v>
      </c>
      <c r="C55" s="38">
        <v>4.3299999999999998E-2</v>
      </c>
      <c r="D55" s="11"/>
      <c r="E55" s="144"/>
      <c r="F55" s="145"/>
      <c r="G55" s="146"/>
    </row>
    <row r="56" spans="1:7" ht="15" customHeight="1" x14ac:dyDescent="0.2">
      <c r="B56" s="18" t="s">
        <v>33</v>
      </c>
      <c r="C56" s="38">
        <v>4.41E-2</v>
      </c>
      <c r="D56" s="11"/>
      <c r="E56" s="129"/>
      <c r="F56" s="130"/>
      <c r="G56" s="131"/>
    </row>
    <row r="57" spans="1:7" ht="15" customHeight="1" x14ac:dyDescent="0.2">
      <c r="B57" s="22" t="s">
        <v>16</v>
      </c>
      <c r="C57" s="39">
        <v>2.6800000000000001E-2</v>
      </c>
      <c r="D57" s="12"/>
      <c r="E57" s="132"/>
      <c r="F57" s="133"/>
      <c r="G57" s="134"/>
    </row>
  </sheetData>
  <sheetProtection algorithmName="SHA-512" hashValue="CKkwbtFee8yDf3Om479WbjUjXhOz8wfh56Wz05IDaWuZuB7Vo3bSOZ3uImMUemac4Sz8DH2jFcqm0QxdKCc08g==" saltValue="EsoS7kLszOrZ52pYrJ0bDQ==" spinCount="100000" sheet="1" objects="1" scenarios="1"/>
  <mergeCells count="34">
    <mergeCell ref="E56:G56"/>
    <mergeCell ref="E57:G57"/>
    <mergeCell ref="E50:G50"/>
    <mergeCell ref="E51:G51"/>
    <mergeCell ref="E52:G52"/>
    <mergeCell ref="E53:G53"/>
    <mergeCell ref="E54:G54"/>
    <mergeCell ref="E55:G55"/>
    <mergeCell ref="F22:G22"/>
    <mergeCell ref="F23:G23"/>
    <mergeCell ref="B1:G1"/>
    <mergeCell ref="C2:E2"/>
    <mergeCell ref="C3:E3"/>
    <mergeCell ref="C4:G4"/>
    <mergeCell ref="C5:G5"/>
    <mergeCell ref="F17:F19"/>
    <mergeCell ref="G17:G19"/>
    <mergeCell ref="F20:G20"/>
    <mergeCell ref="F21:G21"/>
    <mergeCell ref="C6:G6"/>
    <mergeCell ref="F14:F16"/>
    <mergeCell ref="G14:G16"/>
    <mergeCell ref="C7:G7"/>
    <mergeCell ref="F42:F44"/>
    <mergeCell ref="G42:G44"/>
    <mergeCell ref="F27:F29"/>
    <mergeCell ref="E49:G49"/>
    <mergeCell ref="G27:G29"/>
    <mergeCell ref="F30:G30"/>
    <mergeCell ref="F31:G31"/>
    <mergeCell ref="F35:F37"/>
    <mergeCell ref="G35:G37"/>
    <mergeCell ref="F38:G38"/>
    <mergeCell ref="F39:G39"/>
  </mergeCells>
  <phoneticPr fontId="11" type="noConversion"/>
  <pageMargins left="0.23622047244094491" right="0.23622047244094491" top="0.74803149606299213" bottom="0.74803149606299213" header="0.31496062992125984" footer="0.31496062992125984"/>
  <pageSetup paperSize="9" scale="79" orientation="portrait" horizontalDpi="300" verticalDpi="300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132A4E7-612F-4C0B-8CFD-D6844169C31A}">
          <x14:formula1>
            <xm:f>Foglio2!$A$1:$A$4</xm:f>
          </x14:formula1>
          <xm:sqref>C3:E3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F07AA-9670-4599-86DA-AB279FE12932}">
  <dimension ref="A1:A4"/>
  <sheetViews>
    <sheetView workbookViewId="0">
      <selection activeCell="A2" sqref="A2"/>
    </sheetView>
  </sheetViews>
  <sheetFormatPr defaultRowHeight="12.75" x14ac:dyDescent="0.2"/>
  <sheetData>
    <row r="1" spans="1:1" x14ac:dyDescent="0.2">
      <c r="A1" t="s">
        <v>55</v>
      </c>
    </row>
    <row r="2" spans="1:1" x14ac:dyDescent="0.2">
      <c r="A2" t="s">
        <v>59</v>
      </c>
    </row>
    <row r="3" spans="1:1" x14ac:dyDescent="0.2">
      <c r="A3" t="s">
        <v>57</v>
      </c>
    </row>
    <row r="4" spans="1:1" x14ac:dyDescent="0.2">
      <c r="A4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Gino</dc:creator>
  <cp:lastModifiedBy>Marco Bevilacqua</cp:lastModifiedBy>
  <cp:lastPrinted>2022-03-23T13:00:52Z</cp:lastPrinted>
  <dcterms:created xsi:type="dcterms:W3CDTF">2012-02-29T09:32:38Z</dcterms:created>
  <dcterms:modified xsi:type="dcterms:W3CDTF">2022-03-23T13:41:46Z</dcterms:modified>
</cp:coreProperties>
</file>