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39745BDD-CF9F-4F0E-96C4-EA5B0FD670C1}" xr6:coauthVersionLast="47" xr6:coauthVersionMax="47" xr10:uidLastSave="{00000000-0000-0000-0000-000000000000}"/>
  <bookViews>
    <workbookView xWindow="15330" yWindow="1470" windowWidth="13545" windowHeight="1473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<sst xmlns="http://schemas.openxmlformats.org/spreadsheetml/2006/main" count="77" uniqueCount="67">
  <si>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</si>
  <si>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</si>
  <si>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</si>
  <si>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</si>
  <si>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</si>
  <si>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</si>
  <si>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</si>
  <si>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</si>
  <si>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</si>
  <si>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</si>
  <si>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</si>
  <si>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</si>
  <si>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</si>
  <si>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</si>
  <si>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</si>
  <si>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</si>
  <si>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</si>
  <si>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</si>
  <si>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</si>
  <si>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</si>
  <si>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</si>
  <si>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</si>
  <si>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</si>
  <si>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</si>
  <si>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</si>
  <si>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</si>
  <si>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</si>
  <si>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</si>
  <si>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</si>
  <si>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</si>
  <si>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</si>
  <si>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</si>
  <si>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</si>
  <si>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</si>
  <si>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</si>
  <si>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</si>
  <si>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</si>
  <si>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</si>
  <si>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</si>
  <si>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</si>
  <si>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</si>
  <si>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</si>
  <si>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</si>
  <si>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</si>
  <si>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</si>
  <si>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</si>
  <si>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</si>
  <si>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</si>
  <si>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</si>
  <si>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</si>
  <si>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</si>
  <si>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</si>
  <si>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</si>
  <si>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</si>
  <si>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</si>
  <si>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</si>
  <si>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</si>
  <si>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</si>
  <si>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</si>
  <si>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</si>
  <si>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F.lli Schiavon Portosecco - San Piero in Volta</t>
  </si>
  <si>
    <t>Circolo Velico Casanova</t>
  </si>
  <si>
    <t>Fondo e fianchi compensato marino - coperta in larice</t>
  </si>
  <si>
    <t>VITTORIO RESTO</t>
  </si>
  <si>
    <t>1986</t>
  </si>
  <si>
    <t>SISA</t>
  </si>
  <si>
    <t xml:space="preserve">NOTA: BARCA TRASFERITA IN CATEGORIA BLU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</si>
</sst>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9" fillId="7" borderId="34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C34" sqref="C3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40243</v>
      </c>
      <c r="D2" s="102"/>
      <c r="E2" s="103"/>
      <c r="F2" s="43" t="s">
        <v>50</v>
      </c>
      <c r="G2" s="63">
        <v>56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64</v>
      </c>
    </row>
    <row r="4" spans="1:7" ht="18" customHeight="1" thickBot="1" x14ac:dyDescent="0.25">
      <c r="A4" s="2"/>
      <c r="B4" s="44" t="s">
        <v>14</v>
      </c>
      <c r="C4" s="106" t="s">
        <v>65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60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33" customHeight="1" thickBot="1" x14ac:dyDescent="0.25">
      <c r="A7" s="2"/>
      <c r="B7" s="46" t="s">
        <v>54</v>
      </c>
      <c r="C7" s="126" t="s">
        <v>62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570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7.13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1.88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5.76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5.83</v>
      </c>
      <c r="D17" s="9"/>
      <c r="E17" s="9"/>
      <c r="F17" s="112">
        <f>SUM((C16*C18))*C20</f>
        <v>22.636800000000001</v>
      </c>
      <c r="G17" s="114">
        <f>SUM((F31/3))</f>
        <v>6.9479218042586011</v>
      </c>
    </row>
    <row r="18" spans="1:7" ht="15" customHeight="1" thickBot="1" x14ac:dyDescent="0.25">
      <c r="A18" s="2"/>
      <c r="B18" s="48" t="s">
        <v>25</v>
      </c>
      <c r="C18" s="66">
        <v>1.31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/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7">
        <f>SUM(((F17*3)/100))+F17</f>
        <v>23.315904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24.680999999999997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9.67</v>
      </c>
      <c r="E25" s="57">
        <f>SUM(((C26+C28)+C29))/2</f>
        <v>9.67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6.42</v>
      </c>
      <c r="D26" s="58">
        <f>(C27+C29+C30)/2</f>
        <v>5.8650000000000002</v>
      </c>
      <c r="E26" s="59">
        <f>SUM(((C27+C30)+C29))/2</f>
        <v>5.8650000000000002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4.72</v>
      </c>
      <c r="D27" s="58">
        <f>(C26+C30+C31)/2</f>
        <v>8.1499999999999986</v>
      </c>
      <c r="E27" s="60">
        <f>SUM(((C31+C26)+C30))/2</f>
        <v>8.15</v>
      </c>
      <c r="F27" s="78">
        <f>SQRT((((E25*(E25-C26))*(E25-C28))*(E25-C29)))+SQRT((((E26*(E26-C27))*(E26-C30))*(E26-C29)))</f>
        <v>20.812508029755069</v>
      </c>
      <c r="G27" s="83">
        <f>SQRT((((E27*(E27-C26))*(E27-C30))*(E27-C31)))+SQRT((((E28*(E28-C27))*(E28-C31))*(E28-C28)))</f>
        <v>20.875022795796532</v>
      </c>
    </row>
    <row r="28" spans="1:7" ht="15" customHeight="1" thickBot="1" x14ac:dyDescent="0.25">
      <c r="A28" s="2"/>
      <c r="B28" s="51" t="s">
        <v>3</v>
      </c>
      <c r="C28" s="69">
        <v>7.75</v>
      </c>
      <c r="D28" s="58">
        <f>(C27+C28+C31)/2</f>
        <v>10.254999999999999</v>
      </c>
      <c r="E28" s="60">
        <f>SUM(((C28+C27)+C31))/2</f>
        <v>10.254999999999999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5.17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1.84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8.0399999999999991</v>
      </c>
      <c r="D31" s="62"/>
      <c r="E31" s="61"/>
      <c r="F31" s="88">
        <f>SUM((F27+G27))/2</f>
        <v>20.843765412775802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5.4499999999999993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3.6</v>
      </c>
      <c r="D34" s="61"/>
      <c r="E34" s="59">
        <f>SUM(((C35+C38)+C37))/2</f>
        <v>3.59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2.9</v>
      </c>
      <c r="D35" s="61"/>
      <c r="E35" s="60">
        <f>SUM(((C34+C39)+C38))/2</f>
        <v>4.4400000000000004</v>
      </c>
      <c r="F35" s="89">
        <f>SQRT((((E33*(E33-C34))*(E33-C36))*(E33-C37)))+SQRT((((E34*(E34-C35))*(E34-C38))*(E34-C37)))</f>
        <v>6.9757182475065829</v>
      </c>
      <c r="G35" s="90">
        <f>SQRT((((E35*(E35-C34))*(E35-C38))*(E35-C39)))+SQRT((((E36*(E36-C35))*(E36-C39))*(E36-C36)))</f>
        <v>6.9520992897617626</v>
      </c>
    </row>
    <row r="36" spans="1:7" ht="15" customHeight="1" thickBot="1" x14ac:dyDescent="0.25">
      <c r="A36" s="2"/>
      <c r="B36" s="51" t="s">
        <v>3</v>
      </c>
      <c r="C36" s="70">
        <v>4</v>
      </c>
      <c r="D36" s="61"/>
      <c r="E36" s="57">
        <f>SUM(((C35+C39)+C36))/2</f>
        <v>5.6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3.3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0.98</v>
      </c>
      <c r="D38" s="9"/>
      <c r="E38" s="7">
        <f>SUM(((C39+C35)+C36))/2</f>
        <v>5.6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4.3</v>
      </c>
      <c r="D39" s="9"/>
      <c r="E39" s="9"/>
      <c r="F39" s="93">
        <f>SUM((F35+G35))/2</f>
        <v>6.9639087686341732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5.85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4.5999999999999996</v>
      </c>
      <c r="D42" s="69"/>
      <c r="E42" s="23">
        <f>SUM(((D42+D43)+D44))/2</f>
        <v>0</v>
      </c>
      <c r="F42" s="72">
        <f>SQRT((((E41*(E41-C42))*(E41-C43))*(E41-C44)))</f>
        <v>6.1471411037977637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3.2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3.9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.75" thickBot="1" x14ac:dyDescent="0.3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9"/>
    </row>
    <row r="47" spans="1:7" ht="12.75" customHeight="1" thickBot="1" x14ac:dyDescent="0.25">
      <c r="A47" s="2"/>
      <c r="B47" s="30"/>
      <c r="E47" s="150" t="s">
        <v>66</v>
      </c>
      <c r="F47" s="151"/>
      <c r="G47" s="152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7" t="s">
        <v>63</v>
      </c>
      <c r="F53" s="148"/>
      <c r="G53" s="149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kupXMYJxIFlfS6z1RfmcJTL87dFzU5d9U0s6BiciQn+wXB9sxfRokYyRR3kJYLB9RfaRFacXY490PzUjlRxQHg==" saltValue="W5BSWmflNRfOaiw1118eyg==" spinCount="100000" sheet="1" objects="1" scenarios="1"/>
  <mergeCells count="35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E47:G47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2022-03-17T14:05:25Z</dcterms:modified>
</cp:coreProperties>
</file>